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0 - Vedlejší a ostat..." sheetId="2" r:id="rId2"/>
    <sheet name="SO 181 - DIO" sheetId="3" r:id="rId3"/>
    <sheet name="SO 201 - Most" sheetId="4" r:id="rId4"/>
    <sheet name="SO 411 - Přeložka VN a sd..." sheetId="5" r:id="rId5"/>
    <sheet name="SO 431 - VO" sheetId="6" r:id="rId6"/>
    <sheet name="SO 432 - Přeložka NN PRE" sheetId="7" r:id="rId7"/>
    <sheet name="SO 433 - Přeložka NN DPP ..." sheetId="8" r:id="rId8"/>
    <sheet name="SO 451 - Přeložka trasy o..." sheetId="9" r:id="rId9"/>
    <sheet name="SO 452 - Přeložka kabelů TSK" sheetId="10" r:id="rId10"/>
    <sheet name="SO 462 - Přeložka sdělova..." sheetId="11" r:id="rId11"/>
    <sheet name="Pokyny pro vyplnění" sheetId="12" r:id="rId12"/>
  </sheets>
  <definedNames>
    <definedName name="_xlnm.Print_Area" localSheetId="0">'Rekapitulace stavby'!$D$4:$AO$33,'Rekapitulace stavby'!$C$39:$AQ$62</definedName>
    <definedName name="_xlnm.Print_Titles" localSheetId="0">'Rekapitulace stavby'!$49:$49</definedName>
    <definedName name="_xlnm._FilterDatabase" localSheetId="1" hidden="1">'SO 000 - Vedlejší a ostat...'!$C$82:$K$130</definedName>
    <definedName name="_xlnm.Print_Area" localSheetId="1">'SO 000 - Vedlejší a ostat...'!$C$4:$J$36,'SO 000 - Vedlejší a ostat...'!$C$42:$J$64,'SO 000 - Vedlejší a ostat...'!$C$70:$K$130</definedName>
    <definedName name="_xlnm.Print_Titles" localSheetId="1">'SO 000 - Vedlejší a ostat...'!$82:$82</definedName>
    <definedName name="_xlnm._FilterDatabase" localSheetId="2" hidden="1">'SO 181 - DIO'!$C$78:$K$145</definedName>
    <definedName name="_xlnm.Print_Area" localSheetId="2">'SO 181 - DIO'!$C$4:$J$36,'SO 181 - DIO'!$C$42:$J$60,'SO 181 - DIO'!$C$66:$K$145</definedName>
    <definedName name="_xlnm.Print_Titles" localSheetId="2">'SO 181 - DIO'!$78:$78</definedName>
    <definedName name="_xlnm._FilterDatabase" localSheetId="3" hidden="1">'SO 201 - Most'!$C$92:$K$1152</definedName>
    <definedName name="_xlnm.Print_Area" localSheetId="3">'SO 201 - Most'!$C$4:$J$36,'SO 201 - Most'!$C$42:$J$74,'SO 201 - Most'!$C$80:$K$1152</definedName>
    <definedName name="_xlnm.Print_Titles" localSheetId="3">'SO 201 - Most'!$92:$92</definedName>
    <definedName name="_xlnm._FilterDatabase" localSheetId="4" hidden="1">'SO 411 - Přeložka VN a sd...'!$C$85:$K$192</definedName>
    <definedName name="_xlnm.Print_Area" localSheetId="4">'SO 411 - Přeložka VN a sd...'!$C$4:$J$36,'SO 411 - Přeložka VN a sd...'!$C$42:$J$67,'SO 411 - Přeložka VN a sd...'!$C$73:$K$192</definedName>
    <definedName name="_xlnm.Print_Titles" localSheetId="4">'SO 411 - Přeložka VN a sd...'!$85:$85</definedName>
    <definedName name="_xlnm._FilterDatabase" localSheetId="5" hidden="1">'SO 431 - VO'!$C$84:$K$147</definedName>
    <definedName name="_xlnm.Print_Area" localSheetId="5">'SO 431 - VO'!$C$4:$J$36,'SO 431 - VO'!$C$42:$J$66,'SO 431 - VO'!$C$72:$K$147</definedName>
    <definedName name="_xlnm.Print_Titles" localSheetId="5">'SO 431 - VO'!$84:$84</definedName>
    <definedName name="_xlnm._FilterDatabase" localSheetId="6" hidden="1">'SO 432 - Přeložka NN PRE'!$C$85:$K$153</definedName>
    <definedName name="_xlnm.Print_Area" localSheetId="6">'SO 432 - Přeložka NN PRE'!$C$4:$J$36,'SO 432 - Přeložka NN PRE'!$C$42:$J$67,'SO 432 - Přeložka NN PRE'!$C$73:$K$153</definedName>
    <definedName name="_xlnm.Print_Titles" localSheetId="6">'SO 432 - Přeložka NN PRE'!$85:$85</definedName>
    <definedName name="_xlnm._FilterDatabase" localSheetId="7" hidden="1">'SO 433 - Přeložka NN DPP ...'!$C$85:$K$192</definedName>
    <definedName name="_xlnm.Print_Area" localSheetId="7">'SO 433 - Přeložka NN DPP ...'!$C$4:$J$36,'SO 433 - Přeložka NN DPP ...'!$C$42:$J$67,'SO 433 - Přeložka NN DPP ...'!$C$73:$K$192</definedName>
    <definedName name="_xlnm.Print_Titles" localSheetId="7">'SO 433 - Přeložka NN DPP ...'!$85:$85</definedName>
    <definedName name="_xlnm._FilterDatabase" localSheetId="8" hidden="1">'SO 451 - Přeložka trasy o...'!$C$80:$K$174</definedName>
    <definedName name="_xlnm.Print_Area" localSheetId="8">'SO 451 - Přeložka trasy o...'!$C$4:$J$36,'SO 451 - Přeložka trasy o...'!$C$42:$J$62,'SO 451 - Přeložka trasy o...'!$C$68:$K$174</definedName>
    <definedName name="_xlnm.Print_Titles" localSheetId="8">'SO 451 - Přeložka trasy o...'!$80:$80</definedName>
    <definedName name="_xlnm._FilterDatabase" localSheetId="9" hidden="1">'SO 452 - Přeložka kabelů TSK'!$C$82:$K$132</definedName>
    <definedName name="_xlnm.Print_Area" localSheetId="9">'SO 452 - Přeložka kabelů TSK'!$C$4:$J$36,'SO 452 - Přeložka kabelů TSK'!$C$42:$J$64,'SO 452 - Přeložka kabelů TSK'!$C$70:$K$132</definedName>
    <definedName name="_xlnm.Print_Titles" localSheetId="9">'SO 452 - Přeložka kabelů TSK'!$82:$82</definedName>
    <definedName name="_xlnm._FilterDatabase" localSheetId="10" hidden="1">'SO 462 - Přeložka sdělova...'!$C$79:$K$88</definedName>
    <definedName name="_xlnm.Print_Area" localSheetId="10">'SO 462 - Přeložka sdělova...'!$C$4:$J$36,'SO 462 - Přeložka sdělova...'!$C$42:$J$61,'SO 462 - Přeložka sdělova...'!$C$67:$K$88</definedName>
    <definedName name="_xlnm.Print_Titles" localSheetId="10">'SO 462 - Přeložka sdělova...'!$79:$79</definedName>
    <definedName name="_xlnm.Print_Area" localSheetId="11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1"/>
  <c r="AX61"/>
  <c i="11" r="BI88"/>
  <c r="BH88"/>
  <c r="BG88"/>
  <c r="BF88"/>
  <c r="T88"/>
  <c r="T87"/>
  <c r="T86"/>
  <c r="R88"/>
  <c r="R87"/>
  <c r="R86"/>
  <c r="P88"/>
  <c r="P87"/>
  <c r="P86"/>
  <c r="BK88"/>
  <c r="BK87"/>
  <c r="J87"/>
  <c r="BK86"/>
  <c r="J86"/>
  <c r="J88"/>
  <c r="BE88"/>
  <c r="J60"/>
  <c r="J59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T80"/>
  <c r="R83"/>
  <c r="R82"/>
  <c r="R81"/>
  <c r="R80"/>
  <c r="P83"/>
  <c r="P82"/>
  <c r="P81"/>
  <c r="P80"/>
  <c i="1" r="AU61"/>
  <c i="11" r="BK83"/>
  <c r="BK82"/>
  <c r="J82"/>
  <c r="BK81"/>
  <c r="J81"/>
  <c r="BK80"/>
  <c r="J80"/>
  <c r="J56"/>
  <c r="J27"/>
  <c i="1" r="AG61"/>
  <c i="11" r="J83"/>
  <c r="BE83"/>
  <c r="J30"/>
  <c i="1" r="AV61"/>
  <c i="11" r="F30"/>
  <c i="1" r="AZ61"/>
  <c i="11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1" r="AY60"/>
  <c r="AX60"/>
  <c i="10" r="BI132"/>
  <c r="BH132"/>
  <c r="BG132"/>
  <c r="BF132"/>
  <c r="T132"/>
  <c r="T131"/>
  <c r="T130"/>
  <c r="R132"/>
  <c r="R131"/>
  <c r="R130"/>
  <c r="P132"/>
  <c r="P131"/>
  <c r="P130"/>
  <c r="BK132"/>
  <c r="BK131"/>
  <c r="J131"/>
  <c r="BK130"/>
  <c r="J130"/>
  <c r="J132"/>
  <c r="BE132"/>
  <c r="J63"/>
  <c r="J62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4"/>
  <c r="BH114"/>
  <c r="BG114"/>
  <c r="BF114"/>
  <c r="T114"/>
  <c r="T113"/>
  <c r="R114"/>
  <c r="R113"/>
  <c r="P114"/>
  <c r="P113"/>
  <c r="BK114"/>
  <c r="BK113"/>
  <c r="J113"/>
  <c r="J114"/>
  <c r="BE114"/>
  <c r="J61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T89"/>
  <c r="T88"/>
  <c r="R90"/>
  <c r="R89"/>
  <c r="R88"/>
  <c r="P90"/>
  <c r="P89"/>
  <c r="P88"/>
  <c r="BK90"/>
  <c r="BK89"/>
  <c r="J89"/>
  <c r="BK88"/>
  <c r="J88"/>
  <c r="J90"/>
  <c r="BE90"/>
  <c r="J60"/>
  <c r="J59"/>
  <c r="BI86"/>
  <c r="F34"/>
  <c i="1" r="BD60"/>
  <c i="10" r="BH86"/>
  <c r="F33"/>
  <c i="1" r="BC60"/>
  <c i="10" r="BG86"/>
  <c r="F32"/>
  <c i="1" r="BB60"/>
  <c i="10" r="BF86"/>
  <c r="J31"/>
  <c i="1" r="AW60"/>
  <c i="10" r="F31"/>
  <c i="1" r="BA60"/>
  <c i="10" r="T86"/>
  <c r="T85"/>
  <c r="T84"/>
  <c r="T83"/>
  <c r="R86"/>
  <c r="R85"/>
  <c r="R84"/>
  <c r="R83"/>
  <c r="P86"/>
  <c r="P85"/>
  <c r="P84"/>
  <c r="P83"/>
  <c i="1" r="AU60"/>
  <c i="10" r="BK86"/>
  <c r="BK85"/>
  <c r="J85"/>
  <c r="BK84"/>
  <c r="J84"/>
  <c r="BK83"/>
  <c r="J83"/>
  <c r="J56"/>
  <c r="J27"/>
  <c i="1" r="AG60"/>
  <c i="10" r="J86"/>
  <c r="BE86"/>
  <c r="J30"/>
  <c i="1" r="AV60"/>
  <c i="10" r="F30"/>
  <c i="1" r="AZ60"/>
  <c i="10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9"/>
  <c r="AX59"/>
  <c i="9"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2"/>
  <c r="BH152"/>
  <c r="BG152"/>
  <c r="BF152"/>
  <c r="T152"/>
  <c r="T151"/>
  <c r="R152"/>
  <c r="R151"/>
  <c r="P152"/>
  <c r="P151"/>
  <c r="BK152"/>
  <c r="BK151"/>
  <c r="J151"/>
  <c r="J152"/>
  <c r="BE152"/>
  <c r="J6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25"/>
  <c r="BH125"/>
  <c r="BG125"/>
  <c r="BF125"/>
  <c r="T125"/>
  <c r="R125"/>
  <c r="P125"/>
  <c r="BK125"/>
  <c r="J125"/>
  <c r="BE125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0"/>
  <c r="BH90"/>
  <c r="BG90"/>
  <c r="BF90"/>
  <c r="T90"/>
  <c r="T89"/>
  <c r="T88"/>
  <c r="R90"/>
  <c r="R89"/>
  <c r="R88"/>
  <c r="P90"/>
  <c r="P89"/>
  <c r="P88"/>
  <c r="BK90"/>
  <c r="BK89"/>
  <c r="J89"/>
  <c r="BK88"/>
  <c r="J88"/>
  <c r="J90"/>
  <c r="BE90"/>
  <c r="J60"/>
  <c r="J59"/>
  <c r="BI84"/>
  <c r="F34"/>
  <c i="1" r="BD59"/>
  <c i="9" r="BH84"/>
  <c r="F33"/>
  <c i="1" r="BC59"/>
  <c i="9" r="BG84"/>
  <c r="F32"/>
  <c i="1" r="BB59"/>
  <c i="9" r="BF84"/>
  <c r="J31"/>
  <c i="1" r="AW59"/>
  <c i="9" r="F31"/>
  <c i="1" r="BA59"/>
  <c i="9" r="T84"/>
  <c r="T83"/>
  <c r="T82"/>
  <c r="T81"/>
  <c r="R84"/>
  <c r="R83"/>
  <c r="R82"/>
  <c r="R81"/>
  <c r="P84"/>
  <c r="P83"/>
  <c r="P82"/>
  <c r="P81"/>
  <c i="1" r="AU59"/>
  <c i="9" r="BK84"/>
  <c r="BK83"/>
  <c r="J83"/>
  <c r="BK82"/>
  <c r="J82"/>
  <c r="BK81"/>
  <c r="J81"/>
  <c r="J56"/>
  <c r="J27"/>
  <c i="1" r="AG59"/>
  <c i="9" r="J84"/>
  <c r="BE84"/>
  <c r="J30"/>
  <c i="1" r="AV59"/>
  <c i="9" r="F30"/>
  <c i="1" r="AZ59"/>
  <c i="9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8"/>
  <c r="AX58"/>
  <c i="8" r="BI192"/>
  <c r="BH192"/>
  <c r="BG192"/>
  <c r="BF192"/>
  <c r="T192"/>
  <c r="T191"/>
  <c r="R192"/>
  <c r="R191"/>
  <c r="P192"/>
  <c r="P191"/>
  <c r="BK192"/>
  <c r="BK191"/>
  <c r="J191"/>
  <c r="J192"/>
  <c r="BE192"/>
  <c r="J66"/>
  <c r="BI190"/>
  <c r="BH190"/>
  <c r="BG190"/>
  <c r="BF190"/>
  <c r="T190"/>
  <c r="T189"/>
  <c r="T188"/>
  <c r="R190"/>
  <c r="R189"/>
  <c r="R188"/>
  <c r="P190"/>
  <c r="P189"/>
  <c r="P188"/>
  <c r="BK190"/>
  <c r="BK189"/>
  <c r="J189"/>
  <c r="BK188"/>
  <c r="J188"/>
  <c r="J190"/>
  <c r="BE190"/>
  <c r="J65"/>
  <c r="J64"/>
  <c r="BI187"/>
  <c r="BH187"/>
  <c r="BG187"/>
  <c r="BF187"/>
  <c r="T187"/>
  <c r="R187"/>
  <c r="P187"/>
  <c r="BK187"/>
  <c r="J187"/>
  <c r="BE187"/>
  <c r="BI178"/>
  <c r="BH178"/>
  <c r="BG178"/>
  <c r="BF178"/>
  <c r="T178"/>
  <c r="R178"/>
  <c r="P178"/>
  <c r="BK178"/>
  <c r="J178"/>
  <c r="BE178"/>
  <c r="BI169"/>
  <c r="BH169"/>
  <c r="BG169"/>
  <c r="BF169"/>
  <c r="T169"/>
  <c r="R169"/>
  <c r="P169"/>
  <c r="BK169"/>
  <c r="J169"/>
  <c r="BE169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49"/>
  <c r="BH149"/>
  <c r="BG149"/>
  <c r="BF149"/>
  <c r="T149"/>
  <c r="R149"/>
  <c r="P149"/>
  <c r="BK149"/>
  <c r="J149"/>
  <c r="BE149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T119"/>
  <c r="R120"/>
  <c r="R119"/>
  <c r="P120"/>
  <c r="P119"/>
  <c r="BK120"/>
  <c r="BK119"/>
  <c r="J119"/>
  <c r="J120"/>
  <c r="BE120"/>
  <c r="J63"/>
  <c r="BI118"/>
  <c r="BH118"/>
  <c r="BG118"/>
  <c r="BF118"/>
  <c r="T118"/>
  <c r="T117"/>
  <c r="T116"/>
  <c r="R118"/>
  <c r="R117"/>
  <c r="R116"/>
  <c r="P118"/>
  <c r="P117"/>
  <c r="P116"/>
  <c r="BK118"/>
  <c r="BK117"/>
  <c r="J117"/>
  <c r="BK116"/>
  <c r="J116"/>
  <c r="J118"/>
  <c r="BE118"/>
  <c r="J62"/>
  <c r="J61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93"/>
  <c r="BH93"/>
  <c r="BG93"/>
  <c r="BF93"/>
  <c r="T93"/>
  <c r="T92"/>
  <c r="T91"/>
  <c r="R93"/>
  <c r="R92"/>
  <c r="R91"/>
  <c r="P93"/>
  <c r="P92"/>
  <c r="P91"/>
  <c r="BK93"/>
  <c r="BK92"/>
  <c r="J92"/>
  <c r="BK91"/>
  <c r="J91"/>
  <c r="J93"/>
  <c r="BE93"/>
  <c r="J60"/>
  <c r="J59"/>
  <c r="BI89"/>
  <c r="F34"/>
  <c i="1" r="BD58"/>
  <c i="8" r="BH89"/>
  <c r="F33"/>
  <c i="1" r="BC58"/>
  <c i="8" r="BG89"/>
  <c r="F32"/>
  <c i="1" r="BB58"/>
  <c i="8" r="BF89"/>
  <c r="J31"/>
  <c i="1" r="AW58"/>
  <c i="8" r="F31"/>
  <c i="1" r="BA58"/>
  <c i="8" r="T89"/>
  <c r="T88"/>
  <c r="T87"/>
  <c r="T86"/>
  <c r="R89"/>
  <c r="R88"/>
  <c r="R87"/>
  <c r="R86"/>
  <c r="P89"/>
  <c r="P88"/>
  <c r="P87"/>
  <c r="P86"/>
  <c i="1" r="AU58"/>
  <c i="8" r="BK89"/>
  <c r="BK88"/>
  <c r="J88"/>
  <c r="BK87"/>
  <c r="J87"/>
  <c r="BK86"/>
  <c r="J86"/>
  <c r="J56"/>
  <c r="J27"/>
  <c i="1" r="AG58"/>
  <c i="8" r="J89"/>
  <c r="BE89"/>
  <c r="J30"/>
  <c i="1" r="AV58"/>
  <c i="8" r="F30"/>
  <c i="1" r="AZ58"/>
  <c i="8" r="J58"/>
  <c r="J57"/>
  <c r="J82"/>
  <c r="F82"/>
  <c r="F80"/>
  <c r="E78"/>
  <c r="J51"/>
  <c r="F51"/>
  <c r="F49"/>
  <c r="E47"/>
  <c r="J36"/>
  <c r="J18"/>
  <c r="E18"/>
  <c r="F83"/>
  <c r="F52"/>
  <c r="J17"/>
  <c r="J12"/>
  <c r="J80"/>
  <c r="J49"/>
  <c r="E7"/>
  <c r="E76"/>
  <c r="E45"/>
  <c i="1" r="AY57"/>
  <c r="AX57"/>
  <c i="7" r="BI151"/>
  <c r="BH151"/>
  <c r="BG151"/>
  <c r="BF151"/>
  <c r="T151"/>
  <c r="T150"/>
  <c r="R151"/>
  <c r="R150"/>
  <c r="P151"/>
  <c r="P150"/>
  <c r="BK151"/>
  <c r="BK150"/>
  <c r="J150"/>
  <c r="J151"/>
  <c r="BE151"/>
  <c r="J66"/>
  <c r="BI149"/>
  <c r="BH149"/>
  <c r="BG149"/>
  <c r="BF149"/>
  <c r="T149"/>
  <c r="T148"/>
  <c r="T147"/>
  <c r="R149"/>
  <c r="R148"/>
  <c r="R147"/>
  <c r="P149"/>
  <c r="P148"/>
  <c r="P147"/>
  <c r="BK149"/>
  <c r="BK148"/>
  <c r="J148"/>
  <c r="BK147"/>
  <c r="J147"/>
  <c r="J149"/>
  <c r="BE149"/>
  <c r="J65"/>
  <c r="J64"/>
  <c r="BI141"/>
  <c r="BH141"/>
  <c r="BG141"/>
  <c r="BF141"/>
  <c r="T141"/>
  <c r="R141"/>
  <c r="P141"/>
  <c r="BK141"/>
  <c r="J141"/>
  <c r="BE141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0"/>
  <c r="BH120"/>
  <c r="BG120"/>
  <c r="BF120"/>
  <c r="T120"/>
  <c r="T119"/>
  <c r="R120"/>
  <c r="R119"/>
  <c r="P120"/>
  <c r="P119"/>
  <c r="BK120"/>
  <c r="BK119"/>
  <c r="J119"/>
  <c r="J120"/>
  <c r="BE120"/>
  <c r="J63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T108"/>
  <c r="T107"/>
  <c r="R109"/>
  <c r="R108"/>
  <c r="R107"/>
  <c r="P109"/>
  <c r="P108"/>
  <c r="P107"/>
  <c r="BK109"/>
  <c r="BK108"/>
  <c r="J108"/>
  <c r="BK107"/>
  <c r="J107"/>
  <c r="J109"/>
  <c r="BE109"/>
  <c r="J62"/>
  <c r="J61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7"/>
  <c r="BH97"/>
  <c r="BG97"/>
  <c r="BF97"/>
  <c r="T97"/>
  <c r="T96"/>
  <c r="T95"/>
  <c r="R97"/>
  <c r="R96"/>
  <c r="R95"/>
  <c r="P97"/>
  <c r="P96"/>
  <c r="P95"/>
  <c r="BK97"/>
  <c r="BK96"/>
  <c r="J96"/>
  <c r="BK95"/>
  <c r="J95"/>
  <c r="J97"/>
  <c r="BE97"/>
  <c r="J60"/>
  <c r="J59"/>
  <c r="BI89"/>
  <c r="F34"/>
  <c i="1" r="BD57"/>
  <c i="7" r="BH89"/>
  <c r="F33"/>
  <c i="1" r="BC57"/>
  <c i="7" r="BG89"/>
  <c r="F32"/>
  <c i="1" r="BB57"/>
  <c i="7" r="BF89"/>
  <c r="J31"/>
  <c i="1" r="AW57"/>
  <c i="7" r="F31"/>
  <c i="1" r="BA57"/>
  <c i="7" r="T89"/>
  <c r="T88"/>
  <c r="T87"/>
  <c r="T86"/>
  <c r="R89"/>
  <c r="R88"/>
  <c r="R87"/>
  <c r="R86"/>
  <c r="P89"/>
  <c r="P88"/>
  <c r="P87"/>
  <c r="P86"/>
  <c i="1" r="AU57"/>
  <c i="7" r="BK89"/>
  <c r="BK88"/>
  <c r="J88"/>
  <c r="BK87"/>
  <c r="J87"/>
  <c r="BK86"/>
  <c r="J86"/>
  <c r="J56"/>
  <c r="J27"/>
  <c i="1" r="AG57"/>
  <c i="7" r="J89"/>
  <c r="BE89"/>
  <c r="J30"/>
  <c i="1" r="AV57"/>
  <c i="7" r="F30"/>
  <c i="1" r="AZ57"/>
  <c i="7" r="J58"/>
  <c r="J57"/>
  <c r="J82"/>
  <c r="F82"/>
  <c r="F80"/>
  <c r="E78"/>
  <c r="J51"/>
  <c r="F51"/>
  <c r="F49"/>
  <c r="E47"/>
  <c r="J36"/>
  <c r="J18"/>
  <c r="E18"/>
  <c r="F83"/>
  <c r="F52"/>
  <c r="J17"/>
  <c r="J12"/>
  <c r="J80"/>
  <c r="J49"/>
  <c r="E7"/>
  <c r="E76"/>
  <c r="E45"/>
  <c i="1" r="AY56"/>
  <c r="AX56"/>
  <c i="6" r="BI147"/>
  <c r="BH147"/>
  <c r="BG147"/>
  <c r="BF147"/>
  <c r="T147"/>
  <c r="T146"/>
  <c r="T145"/>
  <c r="R147"/>
  <c r="R146"/>
  <c r="R145"/>
  <c r="P147"/>
  <c r="P146"/>
  <c r="P145"/>
  <c r="BK147"/>
  <c r="BK146"/>
  <c r="J146"/>
  <c r="BK145"/>
  <c r="J145"/>
  <c r="J147"/>
  <c r="BE147"/>
  <c r="J65"/>
  <c r="J64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0"/>
  <c r="BH120"/>
  <c r="BG120"/>
  <c r="BF120"/>
  <c r="T120"/>
  <c r="T119"/>
  <c r="R120"/>
  <c r="R119"/>
  <c r="P120"/>
  <c r="P119"/>
  <c r="BK120"/>
  <c r="BK119"/>
  <c r="J119"/>
  <c r="J120"/>
  <c r="BE120"/>
  <c r="J63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T112"/>
  <c r="T111"/>
  <c r="R113"/>
  <c r="R112"/>
  <c r="R111"/>
  <c r="P113"/>
  <c r="P112"/>
  <c r="P111"/>
  <c r="BK113"/>
  <c r="BK112"/>
  <c r="J112"/>
  <c r="BK111"/>
  <c r="J111"/>
  <c r="J113"/>
  <c r="BE113"/>
  <c r="J62"/>
  <c r="J61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T91"/>
  <c r="T90"/>
  <c r="R92"/>
  <c r="R91"/>
  <c r="R90"/>
  <c r="P92"/>
  <c r="P91"/>
  <c r="P90"/>
  <c r="BK92"/>
  <c r="BK91"/>
  <c r="J91"/>
  <c r="BK90"/>
  <c r="J90"/>
  <c r="J92"/>
  <c r="BE92"/>
  <c r="J60"/>
  <c r="J59"/>
  <c r="BI88"/>
  <c r="F34"/>
  <c i="1" r="BD56"/>
  <c i="6" r="BH88"/>
  <c r="F33"/>
  <c i="1" r="BC56"/>
  <c i="6" r="BG88"/>
  <c r="F32"/>
  <c i="1" r="BB56"/>
  <c i="6" r="BF88"/>
  <c r="J31"/>
  <c i="1" r="AW56"/>
  <c i="6" r="F31"/>
  <c i="1" r="BA56"/>
  <c i="6" r="T88"/>
  <c r="T87"/>
  <c r="T86"/>
  <c r="T85"/>
  <c r="R88"/>
  <c r="R87"/>
  <c r="R86"/>
  <c r="R85"/>
  <c r="P88"/>
  <c r="P87"/>
  <c r="P86"/>
  <c r="P85"/>
  <c i="1" r="AU56"/>
  <c i="6" r="BK88"/>
  <c r="BK87"/>
  <c r="J87"/>
  <c r="BK86"/>
  <c r="J86"/>
  <c r="BK85"/>
  <c r="J85"/>
  <c r="J56"/>
  <c r="J27"/>
  <c i="1" r="AG56"/>
  <c i="6" r="J88"/>
  <c r="BE88"/>
  <c r="J30"/>
  <c i="1" r="AV56"/>
  <c i="6" r="F30"/>
  <c i="1" r="AZ56"/>
  <c i="6" r="J58"/>
  <c r="J57"/>
  <c r="J81"/>
  <c r="F81"/>
  <c r="F79"/>
  <c r="E77"/>
  <c r="J51"/>
  <c r="F51"/>
  <c r="F49"/>
  <c r="E47"/>
  <c r="J36"/>
  <c r="J18"/>
  <c r="E18"/>
  <c r="F82"/>
  <c r="F52"/>
  <c r="J17"/>
  <c r="J12"/>
  <c r="J79"/>
  <c r="J49"/>
  <c r="E7"/>
  <c r="E75"/>
  <c r="E45"/>
  <c i="1" r="AY55"/>
  <c r="AX55"/>
  <c i="5" r="BI190"/>
  <c r="BH190"/>
  <c r="BG190"/>
  <c r="BF190"/>
  <c r="T190"/>
  <c r="T189"/>
  <c r="R190"/>
  <c r="R189"/>
  <c r="P190"/>
  <c r="P189"/>
  <c r="BK190"/>
  <c r="BK189"/>
  <c r="J189"/>
  <c r="J190"/>
  <c r="BE190"/>
  <c r="J66"/>
  <c r="BI188"/>
  <c r="BH188"/>
  <c r="BG188"/>
  <c r="BF188"/>
  <c r="T188"/>
  <c r="T187"/>
  <c r="T186"/>
  <c r="R188"/>
  <c r="R187"/>
  <c r="R186"/>
  <c r="P188"/>
  <c r="P187"/>
  <c r="P186"/>
  <c r="BK188"/>
  <c r="BK187"/>
  <c r="J187"/>
  <c r="BK186"/>
  <c r="J186"/>
  <c r="J188"/>
  <c r="BE188"/>
  <c r="J65"/>
  <c r="J64"/>
  <c r="BI177"/>
  <c r="BH177"/>
  <c r="BG177"/>
  <c r="BF177"/>
  <c r="T177"/>
  <c r="R177"/>
  <c r="P177"/>
  <c r="BK177"/>
  <c r="J177"/>
  <c r="BE177"/>
  <c r="BI168"/>
  <c r="BH168"/>
  <c r="BG168"/>
  <c r="BF168"/>
  <c r="T168"/>
  <c r="R168"/>
  <c r="P168"/>
  <c r="BK168"/>
  <c r="J168"/>
  <c r="BE168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63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9"/>
  <c r="BH119"/>
  <c r="BG119"/>
  <c r="BF119"/>
  <c r="T119"/>
  <c r="T118"/>
  <c r="R119"/>
  <c r="R118"/>
  <c r="P119"/>
  <c r="P118"/>
  <c r="BK119"/>
  <c r="BK118"/>
  <c r="J118"/>
  <c r="J119"/>
  <c r="BE119"/>
  <c r="J62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T100"/>
  <c r="T99"/>
  <c r="R101"/>
  <c r="R100"/>
  <c r="R99"/>
  <c r="P101"/>
  <c r="P100"/>
  <c r="P99"/>
  <c r="BK101"/>
  <c r="BK100"/>
  <c r="J100"/>
  <c r="BK99"/>
  <c r="J99"/>
  <c r="J101"/>
  <c r="BE101"/>
  <c r="J61"/>
  <c r="J60"/>
  <c r="BI97"/>
  <c r="BH97"/>
  <c r="BG97"/>
  <c r="BF97"/>
  <c r="T97"/>
  <c r="T96"/>
  <c r="R97"/>
  <c r="R96"/>
  <c r="P97"/>
  <c r="P96"/>
  <c r="BK97"/>
  <c r="BK96"/>
  <c r="J96"/>
  <c r="J97"/>
  <c r="BE97"/>
  <c r="J59"/>
  <c r="BI89"/>
  <c r="F34"/>
  <c i="1" r="BD55"/>
  <c i="5" r="BH89"/>
  <c r="F33"/>
  <c i="1" r="BC55"/>
  <c i="5" r="BG89"/>
  <c r="F32"/>
  <c i="1" r="BB55"/>
  <c i="5" r="BF89"/>
  <c r="J31"/>
  <c i="1" r="AW55"/>
  <c i="5" r="F31"/>
  <c i="1" r="BA55"/>
  <c i="5" r="T89"/>
  <c r="T88"/>
  <c r="T87"/>
  <c r="T86"/>
  <c r="R89"/>
  <c r="R88"/>
  <c r="R87"/>
  <c r="R86"/>
  <c r="P89"/>
  <c r="P88"/>
  <c r="P87"/>
  <c r="P86"/>
  <c i="1" r="AU55"/>
  <c i="5" r="BK89"/>
  <c r="BK88"/>
  <c r="J88"/>
  <c r="BK87"/>
  <c r="J87"/>
  <c r="BK86"/>
  <c r="J86"/>
  <c r="J56"/>
  <c r="J27"/>
  <c i="1" r="AG55"/>
  <c i="5" r="J89"/>
  <c r="BE89"/>
  <c r="J30"/>
  <c i="1" r="AV55"/>
  <c i="5" r="F30"/>
  <c i="1" r="AZ55"/>
  <c i="5" r="J58"/>
  <c r="J57"/>
  <c r="J82"/>
  <c r="F82"/>
  <c r="F80"/>
  <c r="E78"/>
  <c r="J51"/>
  <c r="F51"/>
  <c r="F49"/>
  <c r="E47"/>
  <c r="J36"/>
  <c r="J18"/>
  <c r="E18"/>
  <c r="F83"/>
  <c r="F52"/>
  <c r="J17"/>
  <c r="J12"/>
  <c r="J80"/>
  <c r="J49"/>
  <c r="E7"/>
  <c r="E76"/>
  <c r="E45"/>
  <c i="1" r="AY54"/>
  <c r="AX54"/>
  <c i="4" r="BI1149"/>
  <c r="BH1149"/>
  <c r="BG1149"/>
  <c r="BF1149"/>
  <c r="T1149"/>
  <c r="T1148"/>
  <c r="T1147"/>
  <c r="R1149"/>
  <c r="R1148"/>
  <c r="R1147"/>
  <c r="P1149"/>
  <c r="P1148"/>
  <c r="P1147"/>
  <c r="BK1149"/>
  <c r="BK1148"/>
  <c r="J1148"/>
  <c r="BK1147"/>
  <c r="J1147"/>
  <c r="J1149"/>
  <c r="BE1149"/>
  <c r="J73"/>
  <c r="J72"/>
  <c r="BI1144"/>
  <c r="BH1144"/>
  <c r="BG1144"/>
  <c r="BF1144"/>
  <c r="T1144"/>
  <c r="R1144"/>
  <c r="P1144"/>
  <c r="BK1144"/>
  <c r="J1144"/>
  <c r="BE1144"/>
  <c r="BI1142"/>
  <c r="BH1142"/>
  <c r="BG1142"/>
  <c r="BF1142"/>
  <c r="T1142"/>
  <c r="T1141"/>
  <c r="T1140"/>
  <c r="R1142"/>
  <c r="R1141"/>
  <c r="R1140"/>
  <c r="P1142"/>
  <c r="P1141"/>
  <c r="P1140"/>
  <c r="BK1142"/>
  <c r="BK1141"/>
  <c r="J1141"/>
  <c r="BK1140"/>
  <c r="J1140"/>
  <c r="J1142"/>
  <c r="BE1142"/>
  <c r="J71"/>
  <c r="J70"/>
  <c r="BI1136"/>
  <c r="BH1136"/>
  <c r="BG1136"/>
  <c r="BF1136"/>
  <c r="T1136"/>
  <c r="T1135"/>
  <c r="R1136"/>
  <c r="R1135"/>
  <c r="P1136"/>
  <c r="P1135"/>
  <c r="BK1136"/>
  <c r="BK1135"/>
  <c r="J1135"/>
  <c r="J1136"/>
  <c r="BE1136"/>
  <c r="J69"/>
  <c r="BI1134"/>
  <c r="BH1134"/>
  <c r="BG1134"/>
  <c r="BF1134"/>
  <c r="T1134"/>
  <c r="R1134"/>
  <c r="P1134"/>
  <c r="BK1134"/>
  <c r="J1134"/>
  <c r="BE1134"/>
  <c r="BI1131"/>
  <c r="BH1131"/>
  <c r="BG1131"/>
  <c r="BF1131"/>
  <c r="T1131"/>
  <c r="R1131"/>
  <c r="P1131"/>
  <c r="BK1131"/>
  <c r="J1131"/>
  <c r="BE1131"/>
  <c r="BI1129"/>
  <c r="BH1129"/>
  <c r="BG1129"/>
  <c r="BF1129"/>
  <c r="T1129"/>
  <c r="R1129"/>
  <c r="P1129"/>
  <c r="BK1129"/>
  <c r="J1129"/>
  <c r="BE1129"/>
  <c r="BI1126"/>
  <c r="BH1126"/>
  <c r="BG1126"/>
  <c r="BF1126"/>
  <c r="T1126"/>
  <c r="R1126"/>
  <c r="P1126"/>
  <c r="BK1126"/>
  <c r="J1126"/>
  <c r="BE1126"/>
  <c r="BI1124"/>
  <c r="BH1124"/>
  <c r="BG1124"/>
  <c r="BF1124"/>
  <c r="T1124"/>
  <c r="R1124"/>
  <c r="P1124"/>
  <c r="BK1124"/>
  <c r="J1124"/>
  <c r="BE1124"/>
  <c r="BI1120"/>
  <c r="BH1120"/>
  <c r="BG1120"/>
  <c r="BF1120"/>
  <c r="T1120"/>
  <c r="R1120"/>
  <c r="P1120"/>
  <c r="BK1120"/>
  <c r="J1120"/>
  <c r="BE1120"/>
  <c r="BI1118"/>
  <c r="BH1118"/>
  <c r="BG1118"/>
  <c r="BF1118"/>
  <c r="T1118"/>
  <c r="R1118"/>
  <c r="P1118"/>
  <c r="BK1118"/>
  <c r="J1118"/>
  <c r="BE1118"/>
  <c r="BI1115"/>
  <c r="BH1115"/>
  <c r="BG1115"/>
  <c r="BF1115"/>
  <c r="T1115"/>
  <c r="R1115"/>
  <c r="P1115"/>
  <c r="BK1115"/>
  <c r="J1115"/>
  <c r="BE1115"/>
  <c r="BI1113"/>
  <c r="BH1113"/>
  <c r="BG1113"/>
  <c r="BF1113"/>
  <c r="T1113"/>
  <c r="R1113"/>
  <c r="P1113"/>
  <c r="BK1113"/>
  <c r="J1113"/>
  <c r="BE1113"/>
  <c r="BI1109"/>
  <c r="BH1109"/>
  <c r="BG1109"/>
  <c r="BF1109"/>
  <c r="T1109"/>
  <c r="R1109"/>
  <c r="P1109"/>
  <c r="BK1109"/>
  <c r="J1109"/>
  <c r="BE1109"/>
  <c r="BI1107"/>
  <c r="BH1107"/>
  <c r="BG1107"/>
  <c r="BF1107"/>
  <c r="T1107"/>
  <c r="R1107"/>
  <c r="P1107"/>
  <c r="BK1107"/>
  <c r="J1107"/>
  <c r="BE1107"/>
  <c r="BI1089"/>
  <c r="BH1089"/>
  <c r="BG1089"/>
  <c r="BF1089"/>
  <c r="T1089"/>
  <c r="R1089"/>
  <c r="P1089"/>
  <c r="BK1089"/>
  <c r="J1089"/>
  <c r="BE1089"/>
  <c r="BI1087"/>
  <c r="BH1087"/>
  <c r="BG1087"/>
  <c r="BF1087"/>
  <c r="T1087"/>
  <c r="R1087"/>
  <c r="P1087"/>
  <c r="BK1087"/>
  <c r="J1087"/>
  <c r="BE1087"/>
  <c r="BI1071"/>
  <c r="BH1071"/>
  <c r="BG1071"/>
  <c r="BF1071"/>
  <c r="T1071"/>
  <c r="R1071"/>
  <c r="P1071"/>
  <c r="BK1071"/>
  <c r="J1071"/>
  <c r="BE1071"/>
  <c r="BI1069"/>
  <c r="BH1069"/>
  <c r="BG1069"/>
  <c r="BF1069"/>
  <c r="T1069"/>
  <c r="R1069"/>
  <c r="P1069"/>
  <c r="BK1069"/>
  <c r="J1069"/>
  <c r="BE1069"/>
  <c r="BI1052"/>
  <c r="BH1052"/>
  <c r="BG1052"/>
  <c r="BF1052"/>
  <c r="T1052"/>
  <c r="R1052"/>
  <c r="P1052"/>
  <c r="BK1052"/>
  <c r="J1052"/>
  <c r="BE1052"/>
  <c r="BI1050"/>
  <c r="BH1050"/>
  <c r="BG1050"/>
  <c r="BF1050"/>
  <c r="T1050"/>
  <c r="R1050"/>
  <c r="P1050"/>
  <c r="BK1050"/>
  <c r="J1050"/>
  <c r="BE1050"/>
  <c r="BI1032"/>
  <c r="BH1032"/>
  <c r="BG1032"/>
  <c r="BF1032"/>
  <c r="T1032"/>
  <c r="R1032"/>
  <c r="P1032"/>
  <c r="BK1032"/>
  <c r="J1032"/>
  <c r="BE1032"/>
  <c r="BI1030"/>
  <c r="BH1030"/>
  <c r="BG1030"/>
  <c r="BF1030"/>
  <c r="T1030"/>
  <c r="R1030"/>
  <c r="P1030"/>
  <c r="BK1030"/>
  <c r="J1030"/>
  <c r="BE1030"/>
  <c r="BI1013"/>
  <c r="BH1013"/>
  <c r="BG1013"/>
  <c r="BF1013"/>
  <c r="T1013"/>
  <c r="T1012"/>
  <c r="T1011"/>
  <c r="R1013"/>
  <c r="R1012"/>
  <c r="R1011"/>
  <c r="P1013"/>
  <c r="P1012"/>
  <c r="P1011"/>
  <c r="BK1013"/>
  <c r="BK1012"/>
  <c r="J1012"/>
  <c r="BK1011"/>
  <c r="J1011"/>
  <c r="J1013"/>
  <c r="BE1013"/>
  <c r="J68"/>
  <c r="J67"/>
  <c r="BI1008"/>
  <c r="BH1008"/>
  <c r="BG1008"/>
  <c r="BF1008"/>
  <c r="T1008"/>
  <c r="T1007"/>
  <c r="R1008"/>
  <c r="R1007"/>
  <c r="P1008"/>
  <c r="P1007"/>
  <c r="BK1008"/>
  <c r="BK1007"/>
  <c r="J1007"/>
  <c r="J1008"/>
  <c r="BE1008"/>
  <c r="J66"/>
  <c r="BI1004"/>
  <c r="BH1004"/>
  <c r="BG1004"/>
  <c r="BF1004"/>
  <c r="T1004"/>
  <c r="R1004"/>
  <c r="P1004"/>
  <c r="BK1004"/>
  <c r="J1004"/>
  <c r="BE1004"/>
  <c r="BI1001"/>
  <c r="BH1001"/>
  <c r="BG1001"/>
  <c r="BF1001"/>
  <c r="T1001"/>
  <c r="R1001"/>
  <c r="P1001"/>
  <c r="BK1001"/>
  <c r="J1001"/>
  <c r="BE1001"/>
  <c r="BI998"/>
  <c r="BH998"/>
  <c r="BG998"/>
  <c r="BF998"/>
  <c r="T998"/>
  <c r="R998"/>
  <c r="P998"/>
  <c r="BK998"/>
  <c r="J998"/>
  <c r="BE998"/>
  <c r="BI996"/>
  <c r="BH996"/>
  <c r="BG996"/>
  <c r="BF996"/>
  <c r="T996"/>
  <c r="R996"/>
  <c r="P996"/>
  <c r="BK996"/>
  <c r="J996"/>
  <c r="BE996"/>
  <c r="BI995"/>
  <c r="BH995"/>
  <c r="BG995"/>
  <c r="BF995"/>
  <c r="T995"/>
  <c r="R995"/>
  <c r="P995"/>
  <c r="BK995"/>
  <c r="J995"/>
  <c r="BE995"/>
  <c r="BI994"/>
  <c r="BH994"/>
  <c r="BG994"/>
  <c r="BF994"/>
  <c r="T994"/>
  <c r="R994"/>
  <c r="P994"/>
  <c r="BK994"/>
  <c r="J994"/>
  <c r="BE994"/>
  <c r="BI991"/>
  <c r="BH991"/>
  <c r="BG991"/>
  <c r="BF991"/>
  <c r="T991"/>
  <c r="T990"/>
  <c r="R991"/>
  <c r="R990"/>
  <c r="P991"/>
  <c r="P990"/>
  <c r="BK991"/>
  <c r="BK990"/>
  <c r="J990"/>
  <c r="J991"/>
  <c r="BE991"/>
  <c r="J65"/>
  <c r="BI987"/>
  <c r="BH987"/>
  <c r="BG987"/>
  <c r="BF987"/>
  <c r="T987"/>
  <c r="R987"/>
  <c r="P987"/>
  <c r="BK987"/>
  <c r="J987"/>
  <c r="BE987"/>
  <c r="BI983"/>
  <c r="BH983"/>
  <c r="BG983"/>
  <c r="BF983"/>
  <c r="T983"/>
  <c r="R983"/>
  <c r="P983"/>
  <c r="BK983"/>
  <c r="J983"/>
  <c r="BE983"/>
  <c r="BI979"/>
  <c r="BH979"/>
  <c r="BG979"/>
  <c r="BF979"/>
  <c r="T979"/>
  <c r="R979"/>
  <c r="P979"/>
  <c r="BK979"/>
  <c r="J979"/>
  <c r="BE979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8"/>
  <c r="BH968"/>
  <c r="BG968"/>
  <c r="BF968"/>
  <c r="T968"/>
  <c r="R968"/>
  <c r="P968"/>
  <c r="BK968"/>
  <c r="J968"/>
  <c r="BE968"/>
  <c r="BI964"/>
  <c r="BH964"/>
  <c r="BG964"/>
  <c r="BF964"/>
  <c r="T964"/>
  <c r="R964"/>
  <c r="P964"/>
  <c r="BK964"/>
  <c r="J964"/>
  <c r="BE964"/>
  <c r="BI960"/>
  <c r="BH960"/>
  <c r="BG960"/>
  <c r="BF960"/>
  <c r="T960"/>
  <c r="R960"/>
  <c r="P960"/>
  <c r="BK960"/>
  <c r="J960"/>
  <c r="BE960"/>
  <c r="BI956"/>
  <c r="BH956"/>
  <c r="BG956"/>
  <c r="BF956"/>
  <c r="T956"/>
  <c r="R956"/>
  <c r="P956"/>
  <c r="BK956"/>
  <c r="J956"/>
  <c r="BE956"/>
  <c r="BI952"/>
  <c r="BH952"/>
  <c r="BG952"/>
  <c r="BF952"/>
  <c r="T952"/>
  <c r="R952"/>
  <c r="P952"/>
  <c r="BK952"/>
  <c r="J952"/>
  <c r="BE952"/>
  <c r="BI948"/>
  <c r="BH948"/>
  <c r="BG948"/>
  <c r="BF948"/>
  <c r="T948"/>
  <c r="R948"/>
  <c r="P948"/>
  <c r="BK948"/>
  <c r="J948"/>
  <c r="BE948"/>
  <c r="BI944"/>
  <c r="BH944"/>
  <c r="BG944"/>
  <c r="BF944"/>
  <c r="T944"/>
  <c r="R944"/>
  <c r="P944"/>
  <c r="BK944"/>
  <c r="J944"/>
  <c r="BE944"/>
  <c r="BI940"/>
  <c r="BH940"/>
  <c r="BG940"/>
  <c r="BF940"/>
  <c r="T940"/>
  <c r="R940"/>
  <c r="P940"/>
  <c r="BK940"/>
  <c r="J940"/>
  <c r="BE940"/>
  <c r="BI936"/>
  <c r="BH936"/>
  <c r="BG936"/>
  <c r="BF936"/>
  <c r="T936"/>
  <c r="R936"/>
  <c r="P936"/>
  <c r="BK936"/>
  <c r="J936"/>
  <c r="BE936"/>
  <c r="BI932"/>
  <c r="BH932"/>
  <c r="BG932"/>
  <c r="BF932"/>
  <c r="T932"/>
  <c r="R932"/>
  <c r="P932"/>
  <c r="BK932"/>
  <c r="J932"/>
  <c r="BE932"/>
  <c r="BI923"/>
  <c r="BH923"/>
  <c r="BG923"/>
  <c r="BF923"/>
  <c r="T923"/>
  <c r="R923"/>
  <c r="P923"/>
  <c r="BK923"/>
  <c r="J923"/>
  <c r="BE923"/>
  <c r="BI916"/>
  <c r="BH916"/>
  <c r="BG916"/>
  <c r="BF916"/>
  <c r="T916"/>
  <c r="R916"/>
  <c r="P916"/>
  <c r="BK916"/>
  <c r="J916"/>
  <c r="BE916"/>
  <c r="BI909"/>
  <c r="BH909"/>
  <c r="BG909"/>
  <c r="BF909"/>
  <c r="T909"/>
  <c r="R909"/>
  <c r="P909"/>
  <c r="BK909"/>
  <c r="J909"/>
  <c r="BE909"/>
  <c r="BI906"/>
  <c r="BH906"/>
  <c r="BG906"/>
  <c r="BF906"/>
  <c r="T906"/>
  <c r="R906"/>
  <c r="P906"/>
  <c r="BK906"/>
  <c r="J906"/>
  <c r="BE906"/>
  <c r="BI895"/>
  <c r="BH895"/>
  <c r="BG895"/>
  <c r="BF895"/>
  <c r="T895"/>
  <c r="R895"/>
  <c r="P895"/>
  <c r="BK895"/>
  <c r="J895"/>
  <c r="BE895"/>
  <c r="BI886"/>
  <c r="BH886"/>
  <c r="BG886"/>
  <c r="BF886"/>
  <c r="T886"/>
  <c r="R886"/>
  <c r="P886"/>
  <c r="BK886"/>
  <c r="J886"/>
  <c r="BE886"/>
  <c r="BI877"/>
  <c r="BH877"/>
  <c r="BG877"/>
  <c r="BF877"/>
  <c r="T877"/>
  <c r="R877"/>
  <c r="P877"/>
  <c r="BK877"/>
  <c r="J877"/>
  <c r="BE877"/>
  <c r="BI868"/>
  <c r="BH868"/>
  <c r="BG868"/>
  <c r="BF868"/>
  <c r="T868"/>
  <c r="R868"/>
  <c r="P868"/>
  <c r="BK868"/>
  <c r="J868"/>
  <c r="BE868"/>
  <c r="BI859"/>
  <c r="BH859"/>
  <c r="BG859"/>
  <c r="BF859"/>
  <c r="T859"/>
  <c r="R859"/>
  <c r="P859"/>
  <c r="BK859"/>
  <c r="J859"/>
  <c r="BE859"/>
  <c r="BI841"/>
  <c r="BH841"/>
  <c r="BG841"/>
  <c r="BF841"/>
  <c r="T841"/>
  <c r="R841"/>
  <c r="P841"/>
  <c r="BK841"/>
  <c r="J841"/>
  <c r="BE841"/>
  <c r="BI839"/>
  <c r="BH839"/>
  <c r="BG839"/>
  <c r="BF839"/>
  <c r="T839"/>
  <c r="R839"/>
  <c r="P839"/>
  <c r="BK839"/>
  <c r="J839"/>
  <c r="BE839"/>
  <c r="BI837"/>
  <c r="BH837"/>
  <c r="BG837"/>
  <c r="BF837"/>
  <c r="T837"/>
  <c r="R837"/>
  <c r="P837"/>
  <c r="BK837"/>
  <c r="J837"/>
  <c r="BE837"/>
  <c r="BI835"/>
  <c r="BH835"/>
  <c r="BG835"/>
  <c r="BF835"/>
  <c r="T835"/>
  <c r="R835"/>
  <c r="P835"/>
  <c r="BK835"/>
  <c r="J835"/>
  <c r="BE835"/>
  <c r="BI832"/>
  <c r="BH832"/>
  <c r="BG832"/>
  <c r="BF832"/>
  <c r="T832"/>
  <c r="R832"/>
  <c r="P832"/>
  <c r="BK832"/>
  <c r="J832"/>
  <c r="BE832"/>
  <c r="BI831"/>
  <c r="BH831"/>
  <c r="BG831"/>
  <c r="BF831"/>
  <c r="T831"/>
  <c r="R831"/>
  <c r="P831"/>
  <c r="BK831"/>
  <c r="J831"/>
  <c r="BE831"/>
  <c r="BI828"/>
  <c r="BH828"/>
  <c r="BG828"/>
  <c r="BF828"/>
  <c r="T828"/>
  <c r="R828"/>
  <c r="P828"/>
  <c r="BK828"/>
  <c r="J828"/>
  <c r="BE828"/>
  <c r="BI824"/>
  <c r="BH824"/>
  <c r="BG824"/>
  <c r="BF824"/>
  <c r="T824"/>
  <c r="R824"/>
  <c r="P824"/>
  <c r="BK824"/>
  <c r="J824"/>
  <c r="BE824"/>
  <c r="BI820"/>
  <c r="BH820"/>
  <c r="BG820"/>
  <c r="BF820"/>
  <c r="T820"/>
  <c r="R820"/>
  <c r="P820"/>
  <c r="BK820"/>
  <c r="J820"/>
  <c r="BE820"/>
  <c r="BI817"/>
  <c r="BH817"/>
  <c r="BG817"/>
  <c r="BF817"/>
  <c r="T817"/>
  <c r="R817"/>
  <c r="P817"/>
  <c r="BK817"/>
  <c r="J817"/>
  <c r="BE817"/>
  <c r="BI813"/>
  <c r="BH813"/>
  <c r="BG813"/>
  <c r="BF813"/>
  <c r="T813"/>
  <c r="R813"/>
  <c r="P813"/>
  <c r="BK813"/>
  <c r="J813"/>
  <c r="BE813"/>
  <c r="BI808"/>
  <c r="BH808"/>
  <c r="BG808"/>
  <c r="BF808"/>
  <c r="T808"/>
  <c r="R808"/>
  <c r="P808"/>
  <c r="BK808"/>
  <c r="J808"/>
  <c r="BE808"/>
  <c r="BI803"/>
  <c r="BH803"/>
  <c r="BG803"/>
  <c r="BF803"/>
  <c r="T803"/>
  <c r="T802"/>
  <c r="R803"/>
  <c r="R802"/>
  <c r="P803"/>
  <c r="P802"/>
  <c r="BK803"/>
  <c r="BK802"/>
  <c r="J802"/>
  <c r="J803"/>
  <c r="BE803"/>
  <c r="J64"/>
  <c r="BI800"/>
  <c r="BH800"/>
  <c r="BG800"/>
  <c r="BF800"/>
  <c r="T800"/>
  <c r="R800"/>
  <c r="P800"/>
  <c r="BK800"/>
  <c r="J800"/>
  <c r="BE800"/>
  <c r="BI798"/>
  <c r="BH798"/>
  <c r="BG798"/>
  <c r="BF798"/>
  <c r="T798"/>
  <c r="T797"/>
  <c r="R798"/>
  <c r="R797"/>
  <c r="P798"/>
  <c r="P797"/>
  <c r="BK798"/>
  <c r="BK797"/>
  <c r="J797"/>
  <c r="J798"/>
  <c r="BE798"/>
  <c r="J63"/>
  <c r="BI794"/>
  <c r="BH794"/>
  <c r="BG794"/>
  <c r="BF794"/>
  <c r="T794"/>
  <c r="R794"/>
  <c r="P794"/>
  <c r="BK794"/>
  <c r="J794"/>
  <c r="BE794"/>
  <c r="BI790"/>
  <c r="BH790"/>
  <c r="BG790"/>
  <c r="BF790"/>
  <c r="T790"/>
  <c r="R790"/>
  <c r="P790"/>
  <c r="BK790"/>
  <c r="J790"/>
  <c r="BE790"/>
  <c r="BI786"/>
  <c r="BH786"/>
  <c r="BG786"/>
  <c r="BF786"/>
  <c r="T786"/>
  <c r="R786"/>
  <c r="P786"/>
  <c r="BK786"/>
  <c r="J786"/>
  <c r="BE786"/>
  <c r="BI782"/>
  <c r="BH782"/>
  <c r="BG782"/>
  <c r="BF782"/>
  <c r="T782"/>
  <c r="R782"/>
  <c r="P782"/>
  <c r="BK782"/>
  <c r="J782"/>
  <c r="BE782"/>
  <c r="BI778"/>
  <c r="BH778"/>
  <c r="BG778"/>
  <c r="BF778"/>
  <c r="T778"/>
  <c r="R778"/>
  <c r="P778"/>
  <c r="BK778"/>
  <c r="J778"/>
  <c r="BE778"/>
  <c r="BI774"/>
  <c r="BH774"/>
  <c r="BG774"/>
  <c r="BF774"/>
  <c r="T774"/>
  <c r="R774"/>
  <c r="P774"/>
  <c r="BK774"/>
  <c r="J774"/>
  <c r="BE774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3"/>
  <c r="BH763"/>
  <c r="BG763"/>
  <c r="BF763"/>
  <c r="T763"/>
  <c r="R763"/>
  <c r="P763"/>
  <c r="BK763"/>
  <c r="J763"/>
  <c r="BE763"/>
  <c r="BI759"/>
  <c r="BH759"/>
  <c r="BG759"/>
  <c r="BF759"/>
  <c r="T759"/>
  <c r="T758"/>
  <c r="R759"/>
  <c r="R758"/>
  <c r="P759"/>
  <c r="P758"/>
  <c r="BK759"/>
  <c r="BK758"/>
  <c r="J758"/>
  <c r="J759"/>
  <c r="BE759"/>
  <c r="J62"/>
  <c r="BI757"/>
  <c r="BH757"/>
  <c r="BG757"/>
  <c r="BF757"/>
  <c r="T757"/>
  <c r="R757"/>
  <c r="P757"/>
  <c r="BK757"/>
  <c r="J757"/>
  <c r="BE757"/>
  <c r="BI754"/>
  <c r="BH754"/>
  <c r="BG754"/>
  <c r="BF754"/>
  <c r="T754"/>
  <c r="R754"/>
  <c r="P754"/>
  <c r="BK754"/>
  <c r="J754"/>
  <c r="BE754"/>
  <c r="BI750"/>
  <c r="BH750"/>
  <c r="BG750"/>
  <c r="BF750"/>
  <c r="T750"/>
  <c r="R750"/>
  <c r="P750"/>
  <c r="BK750"/>
  <c r="J750"/>
  <c r="BE750"/>
  <c r="BI746"/>
  <c r="BH746"/>
  <c r="BG746"/>
  <c r="BF746"/>
  <c r="T746"/>
  <c r="R746"/>
  <c r="P746"/>
  <c r="BK746"/>
  <c r="J746"/>
  <c r="BE746"/>
  <c r="BI734"/>
  <c r="BH734"/>
  <c r="BG734"/>
  <c r="BF734"/>
  <c r="T734"/>
  <c r="R734"/>
  <c r="P734"/>
  <c r="BK734"/>
  <c r="J734"/>
  <c r="BE734"/>
  <c r="BI731"/>
  <c r="BH731"/>
  <c r="BG731"/>
  <c r="BF731"/>
  <c r="T731"/>
  <c r="R731"/>
  <c r="P731"/>
  <c r="BK731"/>
  <c r="J731"/>
  <c r="BE731"/>
  <c r="BI727"/>
  <c r="BH727"/>
  <c r="BG727"/>
  <c r="BF727"/>
  <c r="T727"/>
  <c r="R727"/>
  <c r="P727"/>
  <c r="BK727"/>
  <c r="J727"/>
  <c r="BE727"/>
  <c r="BI724"/>
  <c r="BH724"/>
  <c r="BG724"/>
  <c r="BF724"/>
  <c r="T724"/>
  <c r="R724"/>
  <c r="P724"/>
  <c r="BK724"/>
  <c r="J724"/>
  <c r="BE724"/>
  <c r="BI720"/>
  <c r="BH720"/>
  <c r="BG720"/>
  <c r="BF720"/>
  <c r="T720"/>
  <c r="R720"/>
  <c r="P720"/>
  <c r="BK720"/>
  <c r="J720"/>
  <c r="BE720"/>
  <c r="BI713"/>
  <c r="BH713"/>
  <c r="BG713"/>
  <c r="BF713"/>
  <c r="T713"/>
  <c r="R713"/>
  <c r="P713"/>
  <c r="BK713"/>
  <c r="J713"/>
  <c r="BE713"/>
  <c r="BI707"/>
  <c r="BH707"/>
  <c r="BG707"/>
  <c r="BF707"/>
  <c r="T707"/>
  <c r="R707"/>
  <c r="P707"/>
  <c r="BK707"/>
  <c r="J707"/>
  <c r="BE707"/>
  <c r="BI700"/>
  <c r="BH700"/>
  <c r="BG700"/>
  <c r="BF700"/>
  <c r="T700"/>
  <c r="R700"/>
  <c r="P700"/>
  <c r="BK700"/>
  <c r="J700"/>
  <c r="BE700"/>
  <c r="BI693"/>
  <c r="BH693"/>
  <c r="BG693"/>
  <c r="BF693"/>
  <c r="T693"/>
  <c r="T692"/>
  <c r="R693"/>
  <c r="R692"/>
  <c r="P693"/>
  <c r="P692"/>
  <c r="BK693"/>
  <c r="BK692"/>
  <c r="J692"/>
  <c r="J693"/>
  <c r="BE693"/>
  <c r="J61"/>
  <c r="BI689"/>
  <c r="BH689"/>
  <c r="BG689"/>
  <c r="BF689"/>
  <c r="T689"/>
  <c r="R689"/>
  <c r="P689"/>
  <c r="BK689"/>
  <c r="J689"/>
  <c r="BE689"/>
  <c r="BI685"/>
  <c r="BH685"/>
  <c r="BG685"/>
  <c r="BF685"/>
  <c r="T685"/>
  <c r="R685"/>
  <c r="P685"/>
  <c r="BK685"/>
  <c r="J685"/>
  <c r="BE685"/>
  <c r="BI677"/>
  <c r="BH677"/>
  <c r="BG677"/>
  <c r="BF677"/>
  <c r="T677"/>
  <c r="R677"/>
  <c r="P677"/>
  <c r="BK677"/>
  <c r="J677"/>
  <c r="BE677"/>
  <c r="BI665"/>
  <c r="BH665"/>
  <c r="BG665"/>
  <c r="BF665"/>
  <c r="T665"/>
  <c r="R665"/>
  <c r="P665"/>
  <c r="BK665"/>
  <c r="J665"/>
  <c r="BE665"/>
  <c r="BI659"/>
  <c r="BH659"/>
  <c r="BG659"/>
  <c r="BF659"/>
  <c r="T659"/>
  <c r="R659"/>
  <c r="P659"/>
  <c r="BK659"/>
  <c r="J659"/>
  <c r="BE659"/>
  <c r="BI653"/>
  <c r="BH653"/>
  <c r="BG653"/>
  <c r="BF653"/>
  <c r="T653"/>
  <c r="R653"/>
  <c r="P653"/>
  <c r="BK653"/>
  <c r="J653"/>
  <c r="BE653"/>
  <c r="BI643"/>
  <c r="BH643"/>
  <c r="BG643"/>
  <c r="BF643"/>
  <c r="T643"/>
  <c r="R643"/>
  <c r="P643"/>
  <c r="BK643"/>
  <c r="J643"/>
  <c r="BE643"/>
  <c r="BI633"/>
  <c r="BH633"/>
  <c r="BG633"/>
  <c r="BF633"/>
  <c r="T633"/>
  <c r="R633"/>
  <c r="P633"/>
  <c r="BK633"/>
  <c r="J633"/>
  <c r="BE633"/>
  <c r="BI627"/>
  <c r="BH627"/>
  <c r="BG627"/>
  <c r="BF627"/>
  <c r="T627"/>
  <c r="R627"/>
  <c r="P627"/>
  <c r="BK627"/>
  <c r="J627"/>
  <c r="BE627"/>
  <c r="BI617"/>
  <c r="BH617"/>
  <c r="BG617"/>
  <c r="BF617"/>
  <c r="T617"/>
  <c r="R617"/>
  <c r="P617"/>
  <c r="BK617"/>
  <c r="J617"/>
  <c r="BE617"/>
  <c r="BI614"/>
  <c r="BH614"/>
  <c r="BG614"/>
  <c r="BF614"/>
  <c r="T614"/>
  <c r="R614"/>
  <c r="P614"/>
  <c r="BK614"/>
  <c r="J614"/>
  <c r="BE614"/>
  <c r="BI609"/>
  <c r="BH609"/>
  <c r="BG609"/>
  <c r="BF609"/>
  <c r="T609"/>
  <c r="R609"/>
  <c r="P609"/>
  <c r="BK609"/>
  <c r="J609"/>
  <c r="BE609"/>
  <c r="BI605"/>
  <c r="BH605"/>
  <c r="BG605"/>
  <c r="BF605"/>
  <c r="T605"/>
  <c r="R605"/>
  <c r="P605"/>
  <c r="BK605"/>
  <c r="J605"/>
  <c r="BE605"/>
  <c r="BI601"/>
  <c r="BH601"/>
  <c r="BG601"/>
  <c r="BF601"/>
  <c r="T601"/>
  <c r="R601"/>
  <c r="P601"/>
  <c r="BK601"/>
  <c r="J601"/>
  <c r="BE601"/>
  <c r="BI596"/>
  <c r="BH596"/>
  <c r="BG596"/>
  <c r="BF596"/>
  <c r="T596"/>
  <c r="T595"/>
  <c r="R596"/>
  <c r="R595"/>
  <c r="P596"/>
  <c r="P595"/>
  <c r="BK596"/>
  <c r="BK595"/>
  <c r="J595"/>
  <c r="J596"/>
  <c r="BE596"/>
  <c r="J60"/>
  <c r="BI594"/>
  <c r="BH594"/>
  <c r="BG594"/>
  <c r="BF594"/>
  <c r="T594"/>
  <c r="R594"/>
  <c r="P594"/>
  <c r="BK594"/>
  <c r="J594"/>
  <c r="BE594"/>
  <c r="BI591"/>
  <c r="BH591"/>
  <c r="BG591"/>
  <c r="BF591"/>
  <c r="T591"/>
  <c r="R591"/>
  <c r="P591"/>
  <c r="BK591"/>
  <c r="J591"/>
  <c r="BE591"/>
  <c r="BI590"/>
  <c r="BH590"/>
  <c r="BG590"/>
  <c r="BF590"/>
  <c r="T590"/>
  <c r="R590"/>
  <c r="P590"/>
  <c r="BK590"/>
  <c r="J590"/>
  <c r="BE590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79"/>
  <c r="BH579"/>
  <c r="BG579"/>
  <c r="BF579"/>
  <c r="T579"/>
  <c r="R579"/>
  <c r="P579"/>
  <c r="BK579"/>
  <c r="J579"/>
  <c r="BE579"/>
  <c r="BI565"/>
  <c r="BH565"/>
  <c r="BG565"/>
  <c r="BF565"/>
  <c r="T565"/>
  <c r="R565"/>
  <c r="P565"/>
  <c r="BK565"/>
  <c r="J565"/>
  <c r="BE565"/>
  <c r="BI559"/>
  <c r="BH559"/>
  <c r="BG559"/>
  <c r="BF559"/>
  <c r="T559"/>
  <c r="R559"/>
  <c r="P559"/>
  <c r="BK559"/>
  <c r="J559"/>
  <c r="BE559"/>
  <c r="BI546"/>
  <c r="BH546"/>
  <c r="BG546"/>
  <c r="BF546"/>
  <c r="T546"/>
  <c r="R546"/>
  <c r="P546"/>
  <c r="BK546"/>
  <c r="J546"/>
  <c r="BE546"/>
  <c r="BI542"/>
  <c r="BH542"/>
  <c r="BG542"/>
  <c r="BF542"/>
  <c r="T542"/>
  <c r="R542"/>
  <c r="P542"/>
  <c r="BK542"/>
  <c r="J542"/>
  <c r="BE542"/>
  <c r="BI539"/>
  <c r="BH539"/>
  <c r="BG539"/>
  <c r="BF539"/>
  <c r="T539"/>
  <c r="R539"/>
  <c r="P539"/>
  <c r="BK539"/>
  <c r="J539"/>
  <c r="BE539"/>
  <c r="BI536"/>
  <c r="BH536"/>
  <c r="BG536"/>
  <c r="BF536"/>
  <c r="T536"/>
  <c r="R536"/>
  <c r="P536"/>
  <c r="BK536"/>
  <c r="J536"/>
  <c r="BE536"/>
  <c r="BI532"/>
  <c r="BH532"/>
  <c r="BG532"/>
  <c r="BF532"/>
  <c r="T532"/>
  <c r="R532"/>
  <c r="P532"/>
  <c r="BK532"/>
  <c r="J532"/>
  <c r="BE532"/>
  <c r="BI528"/>
  <c r="BH528"/>
  <c r="BG528"/>
  <c r="BF528"/>
  <c r="T528"/>
  <c r="T527"/>
  <c r="R528"/>
  <c r="R527"/>
  <c r="P528"/>
  <c r="P527"/>
  <c r="BK528"/>
  <c r="BK527"/>
  <c r="J527"/>
  <c r="J528"/>
  <c r="BE528"/>
  <c r="J59"/>
  <c r="BI523"/>
  <c r="BH523"/>
  <c r="BG523"/>
  <c r="BF523"/>
  <c r="T523"/>
  <c r="R523"/>
  <c r="P523"/>
  <c r="BK523"/>
  <c r="J523"/>
  <c r="BE523"/>
  <c r="BI522"/>
  <c r="BH522"/>
  <c r="BG522"/>
  <c r="BF522"/>
  <c r="T522"/>
  <c r="R522"/>
  <c r="P522"/>
  <c r="BK522"/>
  <c r="J522"/>
  <c r="BE522"/>
  <c r="BI518"/>
  <c r="BH518"/>
  <c r="BG518"/>
  <c r="BF518"/>
  <c r="T518"/>
  <c r="R518"/>
  <c r="P518"/>
  <c r="BK518"/>
  <c r="J518"/>
  <c r="BE518"/>
  <c r="BI516"/>
  <c r="BH516"/>
  <c r="BG516"/>
  <c r="BF516"/>
  <c r="T516"/>
  <c r="R516"/>
  <c r="P516"/>
  <c r="BK516"/>
  <c r="J516"/>
  <c r="BE516"/>
  <c r="BI511"/>
  <c r="BH511"/>
  <c r="BG511"/>
  <c r="BF511"/>
  <c r="T511"/>
  <c r="R511"/>
  <c r="P511"/>
  <c r="BK511"/>
  <c r="J511"/>
  <c r="BE511"/>
  <c r="BI501"/>
  <c r="BH501"/>
  <c r="BG501"/>
  <c r="BF501"/>
  <c r="T501"/>
  <c r="R501"/>
  <c r="P501"/>
  <c r="BK501"/>
  <c r="J501"/>
  <c r="BE501"/>
  <c r="BI459"/>
  <c r="BH459"/>
  <c r="BG459"/>
  <c r="BF459"/>
  <c r="T459"/>
  <c r="R459"/>
  <c r="P459"/>
  <c r="BK459"/>
  <c r="J459"/>
  <c r="BE459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07"/>
  <c r="BH407"/>
  <c r="BG407"/>
  <c r="BF407"/>
  <c r="T407"/>
  <c r="R407"/>
  <c r="P407"/>
  <c r="BK407"/>
  <c r="J407"/>
  <c r="BE407"/>
  <c r="BI388"/>
  <c r="BH388"/>
  <c r="BG388"/>
  <c r="BF388"/>
  <c r="T388"/>
  <c r="R388"/>
  <c r="P388"/>
  <c r="BK388"/>
  <c r="J388"/>
  <c r="BE388"/>
  <c r="BI351"/>
  <c r="BH351"/>
  <c r="BG351"/>
  <c r="BF351"/>
  <c r="T351"/>
  <c r="R351"/>
  <c r="P351"/>
  <c r="BK351"/>
  <c r="J351"/>
  <c r="BE351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02"/>
  <c r="BH302"/>
  <c r="BG302"/>
  <c r="BF302"/>
  <c r="T302"/>
  <c r="R302"/>
  <c r="P302"/>
  <c r="BK302"/>
  <c r="J302"/>
  <c r="BE302"/>
  <c r="BI265"/>
  <c r="BH265"/>
  <c r="BG265"/>
  <c r="BF265"/>
  <c r="T265"/>
  <c r="R265"/>
  <c r="P265"/>
  <c r="BK265"/>
  <c r="J265"/>
  <c r="BE265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F34"/>
  <c i="1" r="BD54"/>
  <c i="4" r="BH96"/>
  <c r="F33"/>
  <c i="1" r="BC54"/>
  <c i="4" r="BG96"/>
  <c r="F32"/>
  <c i="1" r="BB54"/>
  <c i="4" r="BF96"/>
  <c r="J31"/>
  <c i="1" r="AW54"/>
  <c i="4" r="F31"/>
  <c i="1" r="BA54"/>
  <c i="4" r="T96"/>
  <c r="T95"/>
  <c r="T94"/>
  <c r="T93"/>
  <c r="R96"/>
  <c r="R95"/>
  <c r="R94"/>
  <c r="R93"/>
  <c r="P96"/>
  <c r="P95"/>
  <c r="P94"/>
  <c r="P93"/>
  <c i="1" r="AU54"/>
  <c i="4" r="BK96"/>
  <c r="BK95"/>
  <c r="J95"/>
  <c r="BK94"/>
  <c r="J94"/>
  <c r="BK93"/>
  <c r="J93"/>
  <c r="J56"/>
  <c r="J27"/>
  <c i="1" r="AG54"/>
  <c i="4" r="J96"/>
  <c r="BE96"/>
  <c r="J30"/>
  <c i="1" r="AV54"/>
  <c i="4" r="F30"/>
  <c i="1" r="AZ54"/>
  <c i="4" r="J58"/>
  <c r="J57"/>
  <c r="J89"/>
  <c r="F89"/>
  <c r="F87"/>
  <c r="E85"/>
  <c r="J51"/>
  <c r="F51"/>
  <c r="F49"/>
  <c r="E47"/>
  <c r="J36"/>
  <c r="J18"/>
  <c r="E18"/>
  <c r="F90"/>
  <c r="F52"/>
  <c r="J17"/>
  <c r="J12"/>
  <c r="J87"/>
  <c r="J49"/>
  <c r="E7"/>
  <c r="E83"/>
  <c r="E45"/>
  <c i="1" r="AY53"/>
  <c r="AX53"/>
  <c i="3"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89"/>
  <c r="BH89"/>
  <c r="BG89"/>
  <c r="BF89"/>
  <c r="T89"/>
  <c r="T88"/>
  <c r="R89"/>
  <c r="R88"/>
  <c r="P89"/>
  <c r="P88"/>
  <c r="BK89"/>
  <c r="BK88"/>
  <c r="J88"/>
  <c r="J89"/>
  <c r="BE89"/>
  <c r="J59"/>
  <c r="BI85"/>
  <c r="BH85"/>
  <c r="BG85"/>
  <c r="BF85"/>
  <c r="T85"/>
  <c r="R85"/>
  <c r="P85"/>
  <c r="BK85"/>
  <c r="J85"/>
  <c r="BE85"/>
  <c r="BI82"/>
  <c r="F34"/>
  <c i="1" r="BD53"/>
  <c i="3" r="BH82"/>
  <c r="F33"/>
  <c i="1" r="BC53"/>
  <c i="3" r="BG82"/>
  <c r="F32"/>
  <c i="1" r="BB53"/>
  <c i="3" r="BF82"/>
  <c r="J31"/>
  <c i="1" r="AW53"/>
  <c i="3" r="F31"/>
  <c i="1" r="BA53"/>
  <c i="3" r="T82"/>
  <c r="T81"/>
  <c r="T80"/>
  <c r="T79"/>
  <c r="R82"/>
  <c r="R81"/>
  <c r="R80"/>
  <c r="R79"/>
  <c r="P82"/>
  <c r="P81"/>
  <c r="P80"/>
  <c r="P79"/>
  <c i="1" r="AU53"/>
  <c i="3" r="BK82"/>
  <c r="BK81"/>
  <c r="J81"/>
  <c r="BK80"/>
  <c r="J80"/>
  <c r="BK79"/>
  <c r="J79"/>
  <c r="J56"/>
  <c r="J27"/>
  <c i="1" r="AG53"/>
  <c i="3" r="J82"/>
  <c r="BE82"/>
  <c r="J30"/>
  <c i="1" r="AV53"/>
  <c i="3" r="F30"/>
  <c i="1" r="AZ53"/>
  <c i="3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2"/>
  <c r="AX52"/>
  <c i="2" r="BI130"/>
  <c r="BH130"/>
  <c r="BG130"/>
  <c r="BF130"/>
  <c r="T130"/>
  <c r="T129"/>
  <c r="R130"/>
  <c r="R129"/>
  <c r="P130"/>
  <c r="P129"/>
  <c r="BK130"/>
  <c r="BK129"/>
  <c r="J129"/>
  <c r="J130"/>
  <c r="BE130"/>
  <c r="J63"/>
  <c r="BI127"/>
  <c r="BH127"/>
  <c r="BG127"/>
  <c r="BF127"/>
  <c r="T127"/>
  <c r="T126"/>
  <c r="R127"/>
  <c r="R126"/>
  <c r="P127"/>
  <c r="P126"/>
  <c r="BK127"/>
  <c r="BK126"/>
  <c r="J126"/>
  <c r="J127"/>
  <c r="BE127"/>
  <c r="J62"/>
  <c r="BI123"/>
  <c r="BH123"/>
  <c r="BG123"/>
  <c r="BF123"/>
  <c r="T123"/>
  <c r="T122"/>
  <c r="R123"/>
  <c r="R122"/>
  <c r="P123"/>
  <c r="P122"/>
  <c r="BK123"/>
  <c r="BK122"/>
  <c r="J122"/>
  <c r="J123"/>
  <c r="BE123"/>
  <c r="J61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T111"/>
  <c r="R112"/>
  <c r="R111"/>
  <c r="P112"/>
  <c r="P111"/>
  <c r="BK112"/>
  <c r="BK111"/>
  <c r="J111"/>
  <c r="J112"/>
  <c r="BE112"/>
  <c r="J60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6"/>
  <c r="F34"/>
  <c i="1" r="BD52"/>
  <c i="2" r="BH86"/>
  <c r="F33"/>
  <c i="1" r="BC52"/>
  <c i="2" r="BG86"/>
  <c r="F32"/>
  <c i="1" r="BB52"/>
  <c i="2" r="BF86"/>
  <c r="J31"/>
  <c i="1" r="AW52"/>
  <c i="2" r="F31"/>
  <c i="1" r="BA52"/>
  <c i="2" r="T86"/>
  <c r="T85"/>
  <c r="T84"/>
  <c r="T83"/>
  <c r="R86"/>
  <c r="R85"/>
  <c r="R84"/>
  <c r="R83"/>
  <c r="P86"/>
  <c r="P85"/>
  <c r="P84"/>
  <c r="P83"/>
  <c i="1" r="AU52"/>
  <c i="2" r="BK86"/>
  <c r="BK85"/>
  <c r="J85"/>
  <c r="BK84"/>
  <c r="J84"/>
  <c r="BK83"/>
  <c r="J83"/>
  <c r="J56"/>
  <c r="J27"/>
  <c i="1" r="AG52"/>
  <c i="2" r="J86"/>
  <c r="BE86"/>
  <c r="J30"/>
  <c i="1" r="AV52"/>
  <c i="2" r="F30"/>
  <c i="1" r="AZ52"/>
  <c i="2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<sst xmlns="http://schemas.openxmlformats.org/spreadsheetml/2006/main">
  <si>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</si>
  <si>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</si>
  <si>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</si>
  <si>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</si>
  <si>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</si>
  <si>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</si>
  <si>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</si>
  <si>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{0c0a5cbb-faa1-4e8f-9063-d1c94d06b282}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</si>
  <si>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</si>
  <si>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</si>
  <si>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</si>
  <si>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</si>
  <si>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</si>
  <si>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</si>
  <si>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</si>
  <si>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</si>
  <si>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1811800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</si>
  <si>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</si>
  <si>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</si>
  <si>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B062-Švehlova , oprava mostu č. akce 1022, Praha 15 - vypracování PD a zajištění IČ</t>
  </si>
  <si>
    <t>KSO:</t>
  </si>
  <si>
    <t>821 11 23</t>
  </si>
  <si>
    <t>CC-CZ:</t>
  </si>
  <si>
    <t>21411</t>
  </si>
  <si>
    <t>Místo:</t>
  </si>
  <si>
    <t>Praha</t>
  </si>
  <si>
    <t>Datum:</t>
  </si>
  <si>
    <t>8. 10. 2018</t>
  </si>
  <si>
    <t>CZ-CPV:</t>
  </si>
  <si>
    <t>45221111-3</t>
  </si>
  <si>
    <t>CZ-CPA:</t>
  </si>
  <si>
    <t>42.13.10</t>
  </si>
  <si>
    <t>Zadavatel:</t>
  </si>
  <si>
    <t>IČ:</t>
  </si>
  <si>
    <t>03447286</t>
  </si>
  <si>
    <t>TSK hl. m. Prahy, a.s.</t>
  </si>
  <si>
    <t>DIČ:</t>
  </si>
  <si>
    <t>CZ03447286</t>
  </si>
  <si>
    <t>Uchazeč:</t>
  </si>
  <si>
    <t>Vyplň údaj</t>
  </si>
  <si>
    <t>Projektant:</t>
  </si>
  <si>
    <t>40763439</t>
  </si>
  <si>
    <t>Pontex, spol. s r.o.</t>
  </si>
  <si>
    <t>CZ40763439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</si>
  <si>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</si>
  <si>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</si>
  <si>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</si>
  <si>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</si>
  <si>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</si>
  <si>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</si>
  <si>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</si>
  <si>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</si>
  <si>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</si>
  <si>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</si>
  <si>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</si>
  <si>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</si>
  <si>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</si>
  <si>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</si>
  <si>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</si>
  <si>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</si>
  <si>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</si>
  <si>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</si>
  <si>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</si>
  <si>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</si>
  <si>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</si>
  <si>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</si>
  <si>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</si>
  <si>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</si>
  <si>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</si>
  <si>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</si>
  <si>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</si>
  <si>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</si>
  <si>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</si>
  <si>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</si>
  <si>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</si>
  <si>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</si>
  <si>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</si>
  <si>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</si>
  <si>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</si>
  <si>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</si>
  <si>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</si>
  <si>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</si>
  <si>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</si>
  <si>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</si>
  <si>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</si>
  <si>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</si>
  <si>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</si>
  <si>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</si>
  <si>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</si>
  <si>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</si>
  <si>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</si>
  <si>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{1f37700f-0b00-4f34-a025-3b95e4768682}</t>
  </si>
  <si>
    <t>2</t>
  </si>
  <si>
    <t>SO 181</t>
  </si>
  <si>
    <t>DIO</t>
  </si>
  <si>
    <t>{016ade51-7028-4cc0-91dc-c18adcf846e3}</t>
  </si>
  <si>
    <t>SO 201</t>
  </si>
  <si>
    <t>Most</t>
  </si>
  <si>
    <t>{325b1b03-b384-4f7e-811f-6f5dfcd156eb}</t>
  </si>
  <si>
    <t>SO 411</t>
  </si>
  <si>
    <t>Přeložka VN a sdělovacího kabelu PRE</t>
  </si>
  <si>
    <t>{b833b3e8-a4c6-4b3e-9e4a-3560ce4481c1}</t>
  </si>
  <si>
    <t>SO 431</t>
  </si>
  <si>
    <t>VO</t>
  </si>
  <si>
    <t>{930389f4-86ed-487f-aba8-883aec3370fe}</t>
  </si>
  <si>
    <t>SO 432</t>
  </si>
  <si>
    <t>Přeložka NN PRE</t>
  </si>
  <si>
    <t>{ac37c907-f37a-43e3-818e-279b0109e757}</t>
  </si>
  <si>
    <t>SO 433</t>
  </si>
  <si>
    <t>Přeložka NN DPP - dráhový kabel</t>
  </si>
  <si>
    <t>{ff27987d-18c7-4ad4-a494-1de76a12374d}</t>
  </si>
  <si>
    <t>SO 451</t>
  </si>
  <si>
    <t>Přeložka trasy optických kabelů</t>
  </si>
  <si>
    <t>{9a573873-638f-4b51-902b-a837459a19e4}</t>
  </si>
  <si>
    <t>SO 452</t>
  </si>
  <si>
    <t>Přeložka kabelů TSK</t>
  </si>
  <si>
    <t>{728aade4-84c8-4f4c-ba9d-e6e6ba610a2e}</t>
  </si>
  <si>
    <t>SO 462</t>
  </si>
  <si>
    <t>Přeložka sdělovacího kabelu CETIN - neprovozovaný</t>
  </si>
  <si>
    <t>{48eaa2c2-6589-4090-9ccd-85049517abb0}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</si>
  <si>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</si>
  <si>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</si>
  <si>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</si>
  <si>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</si>
  <si>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</si>
  <si>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</si>
  <si>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</si>
  <si>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</si>
  <si>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</si>
  <si>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</si>
  <si>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</si>
  <si>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</si>
  <si>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</si>
  <si>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</si>
  <si>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</si>
  <si>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</si>
  <si>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</si>
  <si>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</si>
  <si>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</si>
  <si>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</si>
  <si>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</si>
  <si>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</si>
  <si>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</si>
  <si>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</si>
  <si>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</si>
  <si>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</si>
  <si>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</si>
  <si>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</si>
  <si>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</si>
  <si>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</si>
  <si>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</si>
  <si>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</si>
  <si>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</si>
  <si>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</si>
  <si>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</si>
  <si>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</si>
  <si>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</si>
  <si>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</si>
  <si>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</si>
  <si>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</si>
  <si>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</si>
  <si>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</si>
  <si>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</si>
  <si>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kpl</t>
  </si>
  <si>
    <t>CS ÚRS 2018 02</t>
  </si>
  <si>
    <t>1024</t>
  </si>
  <si>
    <t>380801817</t>
  </si>
  <si>
    <t>P</t>
  </si>
  <si>
    <t>Poznámka k položce:
Vytýčení staveniště</t>
  </si>
  <si>
    <t>012203000</t>
  </si>
  <si>
    <t>Průzkumné, geodetické a projektové práce geodetické práce při provádění stavby</t>
  </si>
  <si>
    <t>-852071858</t>
  </si>
  <si>
    <t>3</t>
  </si>
  <si>
    <t>012303000</t>
  </si>
  <si>
    <t>Průzkumné, geodetické a projektové práce geodetické práce po výstavbě</t>
  </si>
  <si>
    <t>891834498</t>
  </si>
  <si>
    <t>Poznámka k položce:
Zaměření skutečného stavu</t>
  </si>
  <si>
    <t>4</t>
  </si>
  <si>
    <t>013194000</t>
  </si>
  <si>
    <t>Ostatní záměry a studie</t>
  </si>
  <si>
    <t>-1592647781</t>
  </si>
  <si>
    <t>Poznámka k položce:
Vytýčení inženýrských sítí</t>
  </si>
  <si>
    <t>VV</t>
  </si>
  <si>
    <t>Součet</t>
  </si>
  <si>
    <t>013244000</t>
  </si>
  <si>
    <t>Průzkumné, geodetické a projektové práce projektové práce dokumentace stavby (výkresová a textová) pro provádění stavby</t>
  </si>
  <si>
    <t>-1948242617</t>
  </si>
  <si>
    <t>Poznámka k položce:
RDS</t>
  </si>
  <si>
    <t>6</t>
  </si>
  <si>
    <t>013254000</t>
  </si>
  <si>
    <t>Průzkumné, geodetické a projektové práce projektové práce dokumentace stavby (výkresová a textová) skutečného provedení stavby</t>
  </si>
  <si>
    <t>475515320</t>
  </si>
  <si>
    <t>VRN3</t>
  </si>
  <si>
    <t>Zařízení staveniště</t>
  </si>
  <si>
    <t>7</t>
  </si>
  <si>
    <t>031203000</t>
  </si>
  <si>
    <t>Zařízení staveniště související (přípravné) práce terénní úpravy pro zařízení staveniště</t>
  </si>
  <si>
    <t>1785699816</t>
  </si>
  <si>
    <t xml:space="preserve">Poznámka k položce:
</t>
  </si>
  <si>
    <t>8</t>
  </si>
  <si>
    <t>032103000</t>
  </si>
  <si>
    <t>Zařízení staveniště vybavení staveniště náklady na stavební buňky</t>
  </si>
  <si>
    <t>-796532674</t>
  </si>
  <si>
    <t>9</t>
  </si>
  <si>
    <t>032503000</t>
  </si>
  <si>
    <t>Zařízení staveniště vybavení staveniště skládky na staveništi</t>
  </si>
  <si>
    <t>-1215128866</t>
  </si>
  <si>
    <t>10</t>
  </si>
  <si>
    <t>032903000</t>
  </si>
  <si>
    <t>Zařízení staveniště vybavení staveniště náklady na provoz a údržbu vybavení staveniště</t>
  </si>
  <si>
    <t>-2093950168</t>
  </si>
  <si>
    <t>Poznámka k položce:
Včetně spotřeby a připojení energií</t>
  </si>
  <si>
    <t>11</t>
  </si>
  <si>
    <t>033103000</t>
  </si>
  <si>
    <t>Zařízení staveniště připojení a spotřeba energií pro zařízení staveniště připojení energií</t>
  </si>
  <si>
    <t>1152048860</t>
  </si>
  <si>
    <t>12</t>
  </si>
  <si>
    <t>033203000</t>
  </si>
  <si>
    <t>Zařízení staveniště připojení a spotřeba energií pro zařízení staveniště energie pro zařízení staveniště</t>
  </si>
  <si>
    <t>888922398</t>
  </si>
  <si>
    <t>13</t>
  </si>
  <si>
    <t>034303000</t>
  </si>
  <si>
    <t>Zařízení staveniště zabezpečení staveniště dopravní značení na staveništi</t>
  </si>
  <si>
    <t>-1270054055</t>
  </si>
  <si>
    <t>14</t>
  </si>
  <si>
    <t>034503000</t>
  </si>
  <si>
    <t>Zařízení staveniště zabezpečení staveniště informační tabule</t>
  </si>
  <si>
    <t>-1167069620</t>
  </si>
  <si>
    <t>039103000</t>
  </si>
  <si>
    <t>Zařízení staveniště zrušení zařízení staveniště rozebrání, bourání a odvoz</t>
  </si>
  <si>
    <t>763476865</t>
  </si>
  <si>
    <t>16</t>
  </si>
  <si>
    <t>039203000</t>
  </si>
  <si>
    <t>Zařízení staveniště zrušení zařízení staveniště úprava terénu</t>
  </si>
  <si>
    <t>-1059434322</t>
  </si>
  <si>
    <t>VRN4</t>
  </si>
  <si>
    <t>Inženýrská činnost</t>
  </si>
  <si>
    <t>17</t>
  </si>
  <si>
    <t>041903000</t>
  </si>
  <si>
    <t>Inženýrská činnost dozory dozor jiné osoby</t>
  </si>
  <si>
    <t>1459662280</t>
  </si>
  <si>
    <t>Poznámka k položce:
DIO pro provedení a získání DIR</t>
  </si>
  <si>
    <t>18</t>
  </si>
  <si>
    <t>-689782322</t>
  </si>
  <si>
    <t>Poznámka k položce:
Inženýrská činnost hlavního projektanta</t>
  </si>
  <si>
    <t>19</t>
  </si>
  <si>
    <t>045303000</t>
  </si>
  <si>
    <t>Koordinační činnost více dodavatelů</t>
  </si>
  <si>
    <t>1464716615</t>
  </si>
  <si>
    <t>Poznámka k položce:
Na překládky inženýrských sítí</t>
  </si>
  <si>
    <t>20</t>
  </si>
  <si>
    <t>049103000</t>
  </si>
  <si>
    <t>Inženýrská činnost inženýrská činnost ostatní náklady vzniklé v souvislosti s realizací stavby</t>
  </si>
  <si>
    <t>-260838106</t>
  </si>
  <si>
    <t>Poznámka k položce:
Vedlejší náklady</t>
  </si>
  <si>
    <t>VRN6</t>
  </si>
  <si>
    <t>Územní vlivy</t>
  </si>
  <si>
    <t>062002000</t>
  </si>
  <si>
    <t>Ztížené dopravní podmínky</t>
  </si>
  <si>
    <t>-527819905</t>
  </si>
  <si>
    <t>VRN7</t>
  </si>
  <si>
    <t>Provozní vlivy</t>
  </si>
  <si>
    <t>22</t>
  </si>
  <si>
    <t>070001000</t>
  </si>
  <si>
    <t>-1662526720</t>
  </si>
  <si>
    <t>Poznámka k položce:
Příplatek na vyšší počet nasazené techniky</t>
  </si>
  <si>
    <t>VRN9</t>
  </si>
  <si>
    <t>Ostatní náklady</t>
  </si>
  <si>
    <t>23</t>
  </si>
  <si>
    <t>091003000</t>
  </si>
  <si>
    <t>Ostatní náklady související s objektem bez rozlišení</t>
  </si>
  <si>
    <t>1925577643</t>
  </si>
  <si>
    <t>SO 181 - DIO</t>
  </si>
  <si>
    <t>HSV - Práce a dodávky HSV</t>
  </si>
  <si>
    <t xml:space="preserve">    1 - Zemní práce</t>
  </si>
  <si>
    <t xml:space="preserve">    9 - Ostatní konstrukce a práce, bourání</t>
  </si>
  <si>
    <t>HSV</t>
  </si>
  <si>
    <t>Práce a dodávky HSV</t>
  </si>
  <si>
    <t>Zemní práce</t>
  </si>
  <si>
    <t>119003223</t>
  </si>
  <si>
    <t>Pomocné konstrukce při zabezpečení výkopu svislé ocelové mobilní oplocení, výšky do 2,2 m panely vyplněné profilovaným plechem zřízení</t>
  </si>
  <si>
    <t>m</t>
  </si>
  <si>
    <t>-2046517397</t>
  </si>
  <si>
    <t>51+38</t>
  </si>
  <si>
    <t>119003224</t>
  </si>
  <si>
    <t>Pomocné konstrukce při zabezpečení výkopu svislé ocelové mobilní oplocení, výšky do 2,2 m panely vyplněné profilovaným plechem odstranění</t>
  </si>
  <si>
    <t>-952262412</t>
  </si>
  <si>
    <t>Ostatní konstrukce a práce, bourání</t>
  </si>
  <si>
    <t>911381115</t>
  </si>
  <si>
    <t>Silniční svodidlo betonové jednostranné průběžné délky 2 m, výšky 1,0 m</t>
  </si>
  <si>
    <t>-1700756609</t>
  </si>
  <si>
    <t>11+20+7-2*4</t>
  </si>
  <si>
    <t>16+23+13-2*4</t>
  </si>
  <si>
    <t>911381137</t>
  </si>
  <si>
    <t>Silniční svodidlo betonové jednostranné koncové délky 4 m, výšky 1,0 m</t>
  </si>
  <si>
    <t>321248714</t>
  </si>
  <si>
    <t>4*4</t>
  </si>
  <si>
    <t>911381813</t>
  </si>
  <si>
    <t>Odstranění silničního betonového svodidla s naložením na dopravní prostředek délky 2 m, výšky 1,0 m</t>
  </si>
  <si>
    <t>2006373307</t>
  </si>
  <si>
    <t>911381823</t>
  </si>
  <si>
    <t>Odstranění silničního betonového svodidla s naložením na dopravní prostředek délky 4 m, výšky 1,0 m</t>
  </si>
  <si>
    <t>210348928</t>
  </si>
  <si>
    <t>912321111</t>
  </si>
  <si>
    <t>Montáž odrazek na svodidla betonová</t>
  </si>
  <si>
    <t>kus</t>
  </si>
  <si>
    <t>-1686726801</t>
  </si>
  <si>
    <t>(11+20+7)/2</t>
  </si>
  <si>
    <t>(16+23+13)/2</t>
  </si>
  <si>
    <t>M</t>
  </si>
  <si>
    <t>40445175</t>
  </si>
  <si>
    <t>odrazka na svodidla V.1.B</t>
  </si>
  <si>
    <t>-1552039696</t>
  </si>
  <si>
    <t>913121111</t>
  </si>
  <si>
    <t>Montáž a demontáž dočasných dopravních značek kompletních značek vč. podstavce a sloupku základních</t>
  </si>
  <si>
    <t>2032888543</t>
  </si>
  <si>
    <t>Poznámka k položce:
Pro A15+VS1 2x, IP18b 2x, B12b 4x</t>
  </si>
  <si>
    <t>913121211</t>
  </si>
  <si>
    <t>Montáž a demontáž dočasných dopravních značek Příplatek za první a každý další den použití dočasných dopravních značek k ceně 12-1111</t>
  </si>
  <si>
    <t>-72426957</t>
  </si>
  <si>
    <t>8*(4*31+4*30)</t>
  </si>
  <si>
    <t>913311212</t>
  </si>
  <si>
    <t>Montáž a demontáž dočasných dopravních vodících zařízení Příplatek za první a každý další den použití dočasných dopravních vodících zařízení k ceně 31-1112</t>
  </si>
  <si>
    <t>912245652</t>
  </si>
  <si>
    <t>2*(4*31+4*30)</t>
  </si>
  <si>
    <t>913331112</t>
  </si>
  <si>
    <t>Montáž a demontáž dočasných dopravních vodících zařízení směrové světelné soupravy s 10 světly</t>
  </si>
  <si>
    <t>-360826327</t>
  </si>
  <si>
    <t>Poznámka k položce:
(10x Z4+VS1) x 2</t>
  </si>
  <si>
    <t>1+1</t>
  </si>
  <si>
    <t>913911111</t>
  </si>
  <si>
    <t>Montáž a demontáž akumulátorů a zásobníků dočasného dopravního značení akumulátoru olověného 12V/7,2 Ah</t>
  </si>
  <si>
    <t>-88367897</t>
  </si>
  <si>
    <t>913911113</t>
  </si>
  <si>
    <t>Montáž a demontáž akumulátorů a zásobníků dočasného dopravního značení akumulátoru olověného 12V/180 Ah</t>
  </si>
  <si>
    <t>85201621</t>
  </si>
  <si>
    <t>913911122</t>
  </si>
  <si>
    <t>Montáž a demontáž akumulátorů a zásobníků dočasného dopravního značení zásobníku na akumulátor a řídící jednotku ocelového</t>
  </si>
  <si>
    <t>1038617803</t>
  </si>
  <si>
    <t>2+2</t>
  </si>
  <si>
    <t>913911211</t>
  </si>
  <si>
    <t>Montáž a demontáž akumulátorů a zásobníků dočasného dopravního značení Příplatek za první a každý další den použití akumulátorů a zásobníků dočasného dopravního značení k ceně 91-1111</t>
  </si>
  <si>
    <t>1060033419</t>
  </si>
  <si>
    <t>913911213</t>
  </si>
  <si>
    <t>Montáž a demontáž akumulátorů a zásobníků dočasného dopravního značení Příplatek za první a každý další den použití akumulátorů a zásobníků dočasného dopravního značení k ceně 91-1113</t>
  </si>
  <si>
    <t>896082049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</si>
  <si>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</si>
  <si>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</si>
  <si>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332209899</t>
  </si>
  <si>
    <t>4*(4*31+4*30)</t>
  </si>
  <si>
    <t>913921131</t>
  </si>
  <si>
    <t>Dočasné omezení platnosti základní dopravní značky zakrytí značky</t>
  </si>
  <si>
    <t>-989947536</t>
  </si>
  <si>
    <t>913921132</t>
  </si>
  <si>
    <t>Dočasné omezení platnosti základní dopravní značky odkrytí značky</t>
  </si>
  <si>
    <t>-1479362864</t>
  </si>
  <si>
    <t>SO 201 -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</si>
  <si>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</si>
  <si>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</si>
  <si>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</si>
  <si>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</si>
  <si>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</si>
  <si>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</si>
  <si>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</si>
  <si>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</si>
  <si>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</si>
  <si>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</si>
  <si>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</si>
  <si>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21-M - Elektromontáže</t>
  </si>
  <si>
    <t>111101101</t>
  </si>
  <si>
    <t>Odstranění travin a rákosu travin, při celkové ploše do 0,1 ha</t>
  </si>
  <si>
    <t>ha</t>
  </si>
  <si>
    <t>-1363799735</t>
  </si>
  <si>
    <t>0,0375</t>
  </si>
  <si>
    <t>111101104</t>
  </si>
  <si>
    <t>Odstranění travin a rákosu rákos ve vodě pro jakoukoliv plochu</t>
  </si>
  <si>
    <t>1830471598</t>
  </si>
  <si>
    <t>111201101</t>
  </si>
  <si>
    <t>Odstranění křovin a stromů s odstraněním kořenů průměru kmene do 100 mm do sklonu terénu 1 : 5, při celkové ploše do 1 000 m2</t>
  </si>
  <si>
    <t>m2</t>
  </si>
  <si>
    <t>1982311351</t>
  </si>
  <si>
    <t>375</t>
  </si>
  <si>
    <t>111201401</t>
  </si>
  <si>
    <t>Spálení odstraněných křovin a stromů na hromadách průměru kmene do 100 mm pro jakoukoliv plochu</t>
  </si>
  <si>
    <t>-258097932</t>
  </si>
  <si>
    <t>111301111</t>
  </si>
  <si>
    <t>Sejmutí drnu tl. do 100 mm, v jakékoliv ploše</t>
  </si>
  <si>
    <t>505225338</t>
  </si>
  <si>
    <t>2*13*1,2*2+2*6,5*1,2+2*16*1,2*2+2*7,5/2*1,2</t>
  </si>
  <si>
    <t>0,5*45,0*2,0</t>
  </si>
  <si>
    <t>112101104</t>
  </si>
  <si>
    <t>Odstranění stromů s odřezáním kmene a s odvětvením listnatých, průměru kmene přes 700 do 900 mm</t>
  </si>
  <si>
    <t>-1567396122</t>
  </si>
  <si>
    <t>112151018</t>
  </si>
  <si>
    <t>Pokácení stromu volné v celku s odřezáním kmene a s odvětvením průměru kmene přes 800 do 900 mm</t>
  </si>
  <si>
    <t>2034688871</t>
  </si>
  <si>
    <t>112201118</t>
  </si>
  <si>
    <t>Odstranění pařezu v rovině nebo na svahu do 1:5 o průměru pařezu na řezné ploše přes 800 do 900 mm</t>
  </si>
  <si>
    <t>-1318825713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</si>
  <si>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</si>
  <si>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</si>
  <si>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1946619351</t>
  </si>
  <si>
    <t>Poznámka k položce:
Odhad :
Štěrkodrť tl 250 mm</t>
  </si>
  <si>
    <t>103,250+90,250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</si>
  <si>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</si>
  <si>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</si>
  <si>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203685442</t>
  </si>
  <si>
    <t>Poznámka k položce:
Odhad : 
Směs stmelená cementem tl. 170 mm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</si>
  <si>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</si>
  <si>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</si>
  <si>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-2045870517</t>
  </si>
  <si>
    <t>Poznámka k položce:
Odhad :
ACP tl. 70 mm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</si>
  <si>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</si>
  <si>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</si>
  <si>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-1486253059</t>
  </si>
  <si>
    <t>Poznámka k položce:
Štěrkodrť tl. 150 mm</t>
  </si>
  <si>
    <t>(61+15+8)*((4,012+3,996)/2)+(26+15+43)*((4,012+3,989+3,883)/3)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</si>
  <si>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</si>
  <si>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</si>
  <si>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-1898337364</t>
  </si>
  <si>
    <t>Poznámka k položce:
Štěrkodrť tl. 308 až 376 mm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</si>
  <si>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</si>
  <si>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</si>
  <si>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1548725</t>
  </si>
  <si>
    <t>Poznámka k položce:
Směs stmelená cementem tl. 120 mm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</si>
  <si>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</si>
  <si>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</si>
  <si>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-434360973</t>
  </si>
  <si>
    <t>Poznámka k položce:
Litý asfalt tl. 40 mm</t>
  </si>
  <si>
    <t>113154124</t>
  </si>
  <si>
    <t>Frézování živičného podkladu nebo krytu s naložením na dopravní prostředek plochy do 500 m2 bez překážek v trase pruhu šířky přes 0,5 m do 1 m, tloušťky vrstvy 100 mm</t>
  </si>
  <si>
    <t>-559445196</t>
  </si>
  <si>
    <t>Poznámka k položce:
Odhad :
ACO + ACL tl. 100 mm
- včetně zajištění recyklace dle instrukcí objednatele (věcí zhotovitele)</t>
  </si>
  <si>
    <t>113204111</t>
  </si>
  <si>
    <t>Vytrhání obrub s vybouráním lože, s přemístěním hmot na skládku na vzdálenost do 3 m nebo s naložením na dopravní prostředek záhonových</t>
  </si>
  <si>
    <t>1225768229</t>
  </si>
  <si>
    <t>Poznámka k položce:
Záhonové obrubníky u zeleně</t>
  </si>
  <si>
    <t>(61+15+8+26+15+43)-(14,984+14,849)</t>
  </si>
  <si>
    <t>115001106</t>
  </si>
  <si>
    <t>Převedení vody potrubím DN do 900</t>
  </si>
  <si>
    <t>1520664849</t>
  </si>
  <si>
    <t>Poznámka k položce:
Zatrubnění potoka DN 600
- dodávka + montáž + demontáž
- kompletní provedení</t>
  </si>
  <si>
    <t>30</t>
  </si>
  <si>
    <t>115101202</t>
  </si>
  <si>
    <t>Čerpání vody na dopravní výšku do 10 m s uvažovaným průměrným přítokem přes 500 do 1 000 l/min</t>
  </si>
  <si>
    <t>hod</t>
  </si>
  <si>
    <t>-988639462</t>
  </si>
  <si>
    <t>Poznámka k položce:
Odhad
- věcí zhotovitele</t>
  </si>
  <si>
    <t>8*5*4*3</t>
  </si>
  <si>
    <t>122101401</t>
  </si>
  <si>
    <t>Vykopávky v zemnících na suchu s přehozením výkopku na vzdálenost do 3 m nebo s naložením na dopravní prostředek v horninách tř. 1 a 2 do 100 m3</t>
  </si>
  <si>
    <t>m3</t>
  </si>
  <si>
    <t>-628257238</t>
  </si>
  <si>
    <t>Poznámka k položce:
Pro zemní hrázky</t>
  </si>
  <si>
    <t>2*8*(1*1+0,75*1/2*2)</t>
  </si>
  <si>
    <t>122101402</t>
  </si>
  <si>
    <t>Vykopávky v zemnících na suchu s přehozením výkopku na vzdálenost do 3 m nebo s naložením na dopravní prostředek v horninách tř. 1 a 2 přes 100 do 1 000 m3</t>
  </si>
  <si>
    <t>848383809</t>
  </si>
  <si>
    <t>Pod těsnící vrstvou - Povodní vpravo</t>
  </si>
  <si>
    <t>3,866*(8,015+8,800)/2+0,800*1,85*0,600+1,942*6,950</t>
  </si>
  <si>
    <t>Pod těsnící vrstvou - Povodní vlevo</t>
  </si>
  <si>
    <t>3,866*(4,800+2,800)/2+1,250*1,85*0,600+1,942*6,300</t>
  </si>
  <si>
    <t>Pod těsnící vrstvou - Návodní vpravo</t>
  </si>
  <si>
    <t>5,633*(4,770+2,480)/2+1,280*2,450*0,600+2,605*6,170</t>
  </si>
  <si>
    <t>Pod těsnící vrstvou - Návodní vlevo</t>
  </si>
  <si>
    <t>5,633*(8,100+8,320)/2+0,800*2,450*0,600+2,605*6,800</t>
  </si>
  <si>
    <t>Nad těsnící vrstvou - Povodní vpravo</t>
  </si>
  <si>
    <t>7,064*(8,015+8,800)/2+0,800*2,140*0,600</t>
  </si>
  <si>
    <t>Nad těsnící vrstvou - Povodní vlevo</t>
  </si>
  <si>
    <t>7,064*(4,800+2,800)/2+1,250*2,140*0,600</t>
  </si>
  <si>
    <t>Nad těsnící vrstvou - Návodní vpravo</t>
  </si>
  <si>
    <t>4,850*(4,770+2,480)/2+1,280*2,050*0,600</t>
  </si>
  <si>
    <t>Nad těsnící vrstvou - Návodní vlevo</t>
  </si>
  <si>
    <t>4,850*(8,100+8,320)/2+0,800*2,050*0,600</t>
  </si>
  <si>
    <t>Ornice</t>
  </si>
  <si>
    <t>(2*13*1,2*2+2*6,5*1,2+2*16*1,2*2+2*7,5/2*1,2)*0,15</t>
  </si>
  <si>
    <t>127701111</t>
  </si>
  <si>
    <t>Vykopávky pod vodou strojně na hloubku do 5 m pod projektem stanovenou hladinou vody v horninách tř.1 až 4, průměrné tloušťky projektované vrstvy přes 0,50 m do 1 000 m3</t>
  </si>
  <si>
    <t>1475104136</t>
  </si>
  <si>
    <t>Poznámka k položce:
Zemní hrázky</t>
  </si>
  <si>
    <t>129103101</t>
  </si>
  <si>
    <t>Čištění otevřených koryt vodotečí s přehozením rozpojeného nánosu do 3 m nebo s naložením na dopravní prostředek při šířce původního dna do 5m a hloubce koryta do 2,5 m v horninách tř. 1 a 2</t>
  </si>
  <si>
    <t>1231400307</t>
  </si>
  <si>
    <t>Poznámka k položce:
Odstranění nánosů v délce max. 10 m z obou stran</t>
  </si>
  <si>
    <t>0,194*10,000+0,164*10,000</t>
  </si>
  <si>
    <t>24</t>
  </si>
  <si>
    <t>131101202</t>
  </si>
  <si>
    <t>Hloubení zapažených jam a zářezů s urovnáním dna do předepsaného profilu a spádu v horninách tř. 1 a 2 přes 100 do 1 000 m3</t>
  </si>
  <si>
    <t>1351337698</t>
  </si>
  <si>
    <t>Poznámka k položce:
Výkop pro nové rozšíření</t>
  </si>
  <si>
    <t>Povodní</t>
  </si>
  <si>
    <t>((14,564+(16,600-1,104-2,4))/2)*6,200*((3,509+3,795)/2)</t>
  </si>
  <si>
    <t>2,400*3,600*3,509</t>
  </si>
  <si>
    <t>1,104*4,100*3,509</t>
  </si>
  <si>
    <t>Návodní</t>
  </si>
  <si>
    <t>((13,925+(16,600-4,296))/2)*6,200*((4,125+3,908)/2)</t>
  </si>
  <si>
    <t>4,100*4,296*4,125</t>
  </si>
  <si>
    <t>25</t>
  </si>
  <si>
    <t>151711111</t>
  </si>
  <si>
    <t>Osazení ocelových zápor pro pažení hloubených vykopávek do předem provedených vrtů se zabetonováním spodního konce, s příp. nutným obsypem zápory pískem délky od 0 do 8 m</t>
  </si>
  <si>
    <t>-1772335207</t>
  </si>
  <si>
    <t>48+49+1+1</t>
  </si>
  <si>
    <t>26</t>
  </si>
  <si>
    <t>13010990</t>
  </si>
  <si>
    <t>ocel profilová HE-B 300 jakost 11 375</t>
  </si>
  <si>
    <t>t</t>
  </si>
  <si>
    <t>-1936493224</t>
  </si>
  <si>
    <t>(48+49+1+1)*0,120</t>
  </si>
  <si>
    <t>27</t>
  </si>
  <si>
    <t>151711131</t>
  </si>
  <si>
    <t>Vytažení ocelových zápor pro pažení délky od 0 do 8 m</t>
  </si>
  <si>
    <t>-774967714</t>
  </si>
  <si>
    <t>28</t>
  </si>
  <si>
    <t>151712111</t>
  </si>
  <si>
    <t>Převázka ocelová pro ukotvení záporového pažení pro jakoukoliv délku převázky zdvojená</t>
  </si>
  <si>
    <t>2075854278</t>
  </si>
  <si>
    <t>(4,1+1,104+0,800+2,4+2,1+14,564+6,372+16,6)</t>
  </si>
  <si>
    <t>(4,1+4,296+2,1+13,925+6,372+16,6)</t>
  </si>
  <si>
    <t>29</t>
  </si>
  <si>
    <t>151712121</t>
  </si>
  <si>
    <t>Odstranění ocelové převázky pro ukotvení záporového pažení jakékoliv délky převázky zdvojené</t>
  </si>
  <si>
    <t>152647232</t>
  </si>
  <si>
    <t>151713111</t>
  </si>
  <si>
    <t>Vrchní kotvení zápor na povrch výkopové jámy s provedením kotevních bloků z betonu nebo se zaberaněním ocelových pilot, případně s provedením vrtů a jejich výplní betonem, s dodáním hmot při délce zápory do 8 m zřízení</t>
  </si>
  <si>
    <t>1395947294</t>
  </si>
  <si>
    <t>31</t>
  </si>
  <si>
    <t>151713112</t>
  </si>
  <si>
    <t>Vrchní kotvení zápor na povrch výkopové jámy s provedením kotevních bloků z betonu nebo se zaberaněním ocelových pilot, případně s provedením vrtů a jejich výplní betonem, s dodáním hmot při délce zápory do 8 m odstranění</t>
  </si>
  <si>
    <t>-1797859533</t>
  </si>
  <si>
    <t>175</t>
  </si>
  <si>
    <t>151721112</t>
  </si>
  <si>
    <t>Pažení do ocelových zápor bez ohledu na druh pažin, s odstraněním pažení, hloubky výkopu přes 4 do 10 m</t>
  </si>
  <si>
    <t>1266589686</t>
  </si>
  <si>
    <t>(4,100+2,100+0,800)*3,608</t>
  </si>
  <si>
    <t>(1,104+2,400+14,564)*3,608</t>
  </si>
  <si>
    <t>6,372*3,608</t>
  </si>
  <si>
    <t>16,600*1,560</t>
  </si>
  <si>
    <t>6,372*3,924</t>
  </si>
  <si>
    <t>(13,925+4,296)*3,924</t>
  </si>
  <si>
    <t>(2,100+4,1000)*3,924</t>
  </si>
  <si>
    <t>16,600*2,113</t>
  </si>
  <si>
    <t>33</t>
  </si>
  <si>
    <t>155131312</t>
  </si>
  <si>
    <t>Zřízení protierozního zpevnění svahů geomříží nebo georohoží včetně plošného kotvení ocelovými skobami, ve sklonu přes 1:2 do 1:1</t>
  </si>
  <si>
    <t>1987711829</t>
  </si>
  <si>
    <t>Poznámka k položce:
Zpevnění zemní hrázky zatrubnění</t>
  </si>
  <si>
    <t>1,25*8</t>
  </si>
  <si>
    <t>34</t>
  </si>
  <si>
    <t>69321052</t>
  </si>
  <si>
    <t>geomříž tříosá PP tl 4mm</t>
  </si>
  <si>
    <t>1172031627</t>
  </si>
  <si>
    <t>10*1,15 'Přepočtené koeficientem množství</t>
  </si>
  <si>
    <t>35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</si>
  <si>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</si>
  <si>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</si>
  <si>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1222627876</t>
  </si>
  <si>
    <t>Povodní (jámy)</t>
  </si>
  <si>
    <t>Návodní (jámy)</t>
  </si>
  <si>
    <t>Koryto</t>
  </si>
  <si>
    <t>Vrty pro zápory</t>
  </si>
  <si>
    <t>((48+49+1+1)/2*2,25+(48+49+1+1)/2*4,0)*0,16</t>
  </si>
  <si>
    <t>Vrty pro mikropiloty</t>
  </si>
  <si>
    <t>5,6*(41+44)*0,018</t>
  </si>
  <si>
    <t>Zemní hrázky</t>
  </si>
  <si>
    <t>36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</si>
  <si>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</si>
  <si>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</si>
  <si>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-1181610956</t>
  </si>
  <si>
    <t>Zřízení - Zemní hrázky</t>
  </si>
  <si>
    <t>Odstranění - Zemní hrázky</t>
  </si>
  <si>
    <t>37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</si>
  <si>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</si>
  <si>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</si>
  <si>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1671550428</t>
  </si>
  <si>
    <t>1228,337*10 'Přepočtené koeficientem množství</t>
  </si>
  <si>
    <t>38</t>
  </si>
  <si>
    <t>162702111</t>
  </si>
  <si>
    <t>Vodorovné přemístění drnu na suchu na vzdálenost přes 5000 do 6000 m</t>
  </si>
  <si>
    <t>-881714389</t>
  </si>
  <si>
    <t>39</t>
  </si>
  <si>
    <t>162702119</t>
  </si>
  <si>
    <t>Vodorovné přemístění drnu na suchu Příplatek k ceně za každých dalších i započatých 1000 m</t>
  </si>
  <si>
    <t>1900655611</t>
  </si>
  <si>
    <t>163,8*14 'Přepočtené koeficientem množství</t>
  </si>
  <si>
    <t>40</t>
  </si>
  <si>
    <t>166101101</t>
  </si>
  <si>
    <t>Přehození neulehlého výkopku z horniny tř. 1 až 4</t>
  </si>
  <si>
    <t>1927531057</t>
  </si>
  <si>
    <t>Poznámka k položce:
Pro nánosy vodních koryt</t>
  </si>
  <si>
    <t>2*(0,194*10,000+0,164*10,000)</t>
  </si>
  <si>
    <t>41</t>
  </si>
  <si>
    <t>167101102</t>
  </si>
  <si>
    <t>Nakládání, skládání a překládání neulehlého výkopku nebo sypaniny nakládání, množství přes 100 m3, z hornin tř. 1 až 4</t>
  </si>
  <si>
    <t>-1812022789</t>
  </si>
  <si>
    <t>42</t>
  </si>
  <si>
    <t>167101103</t>
  </si>
  <si>
    <t>Nakládání, skládání a překládání neulehlého výkopku nebo sypaniny skládání nebo překládání, z hornin tř. 1 až 4</t>
  </si>
  <si>
    <t>1197011519</t>
  </si>
  <si>
    <t>Drn</t>
  </si>
  <si>
    <t>(2*13*1,2*2+2*6,5*1,2+2*16*1,2*2+2*7,5/2*1,2)*0,100</t>
  </si>
  <si>
    <t>43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</si>
  <si>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</si>
  <si>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</si>
  <si>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-590160731</t>
  </si>
  <si>
    <t>Povodní vpravo</t>
  </si>
  <si>
    <t>Povodní vlevo</t>
  </si>
  <si>
    <t>Návodní vpravo</t>
  </si>
  <si>
    <t>Návodní vlevo</t>
  </si>
  <si>
    <t>44</t>
  </si>
  <si>
    <t>171103101</t>
  </si>
  <si>
    <t>Zemní hrázky přívodních a odpadních melioračních kanálů zhutňované po vrstvách tloušťky 200 mm, s přemístěním sypaniny do 20 m nebo s jejím přehozením do 3 m z hornin tř. 1 až 4</t>
  </si>
  <si>
    <t>200083572</t>
  </si>
  <si>
    <t>Poznámka k položce:
Zemní hrázky pro zatrubnění potoka</t>
  </si>
  <si>
    <t>45</t>
  </si>
  <si>
    <t>171201201</t>
  </si>
  <si>
    <t>Uložení sypaniny na skládky</t>
  </si>
  <si>
    <t>-839817655</t>
  </si>
  <si>
    <t>46</t>
  </si>
  <si>
    <t>171201211</t>
  </si>
  <si>
    <t>Poplatek za uložení stavebního odpadu na skládce (skládkovné) zeminy a kameniva zatříděného do Katalogu odpadů pod kódem 170 504</t>
  </si>
  <si>
    <t>-1331995980</t>
  </si>
  <si>
    <t>((14,564+(16,600-1,104-2,4))/2)*6,200*((3,509+3,795)/2)*2,000</t>
  </si>
  <si>
    <t>2,400*3,600*3,509*2,000</t>
  </si>
  <si>
    <t>1,104*4,100*3,509*2,000</t>
  </si>
  <si>
    <t>((13,925+(16,600-4,296))/2)*6,200*((4,125+3,908)/2)*2,000</t>
  </si>
  <si>
    <t>4,100*4,296*4,125*2,000</t>
  </si>
  <si>
    <t>(0,194*10,000+0,164*10,000)*2,000</t>
  </si>
  <si>
    <t>(((48+49+1+1)/2*2,25+(48+49+1+1)/2*4,0)*0,16)*2,000</t>
  </si>
  <si>
    <t>5,6*(41+44)*0,018*2,000</t>
  </si>
  <si>
    <t>2*8*(1*1+0,75*1/2*2)*2,000</t>
  </si>
  <si>
    <t>(3,866*(8,015+8,800)/2+0,800*1,85*0,600+1,942*6,950)*2,000</t>
  </si>
  <si>
    <t>(3,866*(4,800+2,800)/2+1,250*1,85*0,600+1,942*6,300)*2,000</t>
  </si>
  <si>
    <t>(5,633*(4,770+2,480)/2+1,280*2,450*0,600+2,605*6,170)*2,000</t>
  </si>
  <si>
    <t>(5,633*(8,100+8,320)/2+0,800*2,450*0,600+2,605*6,800)*2,000</t>
  </si>
  <si>
    <t>(7,064*(8,015+8,800)/2+0,800*2,140*0,600)*2,000</t>
  </si>
  <si>
    <t>(7,064*(4,800+2,800)/2+1,250*2,140*0,600)*2,000</t>
  </si>
  <si>
    <t>(4,850*(4,770+2,480)/2+1,280*2,050*0,600)*2,000</t>
  </si>
  <si>
    <t>(4,850*(8,100+8,320)/2+0,800*2,050*0,600)*2,000</t>
  </si>
  <si>
    <t>(2*13*1,2*2+2*6,5*1,2+2*16*1,2*2+2*7,5/2*1,2)*0,15*2,000</t>
  </si>
  <si>
    <t>(2*13*1,2*2+2*6,5*1,2+2*16*1,2*2+2*7,5/2*1,2)*0,1*2,000</t>
  </si>
  <si>
    <t>0,5*45,0*2,0*0,1*2,000</t>
  </si>
  <si>
    <t>Kámen a kemenivo</t>
  </si>
  <si>
    <t>124,524+85,140+194,036+388,071</t>
  </si>
  <si>
    <t>47</t>
  </si>
  <si>
    <t>174101101</t>
  </si>
  <si>
    <t>Zásyp sypaninou z jakékoliv horniny s uložením výkopku ve vrstvách se zhutněním jam, šachet, rýh nebo kolem objektů v těchto vykopávkách</t>
  </si>
  <si>
    <t>-915586665</t>
  </si>
  <si>
    <t>48</t>
  </si>
  <si>
    <t>181451312</t>
  </si>
  <si>
    <t>Založení trávníku strojně výsevem včetně utažení na ploše na svahu přes 1:5 do 1:2</t>
  </si>
  <si>
    <t>1553480436</t>
  </si>
  <si>
    <t>Po výkopech přeložek IS</t>
  </si>
  <si>
    <t>49</t>
  </si>
  <si>
    <t>00572410</t>
  </si>
  <si>
    <t>osivo směs travní parková</t>
  </si>
  <si>
    <t>kg</t>
  </si>
  <si>
    <t>1745099343</t>
  </si>
  <si>
    <t>208,8*0,025 'Přepočtené koeficientem množství</t>
  </si>
  <si>
    <t>50</t>
  </si>
  <si>
    <t>182301122</t>
  </si>
  <si>
    <t>Rozprostření a urovnání ornice ve svahu sklonu přes 1:5 při souvislé ploše do 500 m2, tl. vrstvy přes 100 do 150 mm</t>
  </si>
  <si>
    <t>-1120208417</t>
  </si>
  <si>
    <t>51</t>
  </si>
  <si>
    <t>10364101</t>
  </si>
  <si>
    <t xml:space="preserve">zemina pro terénní úpravy -  ornice</t>
  </si>
  <si>
    <t>1673998969</t>
  </si>
  <si>
    <t>52</t>
  </si>
  <si>
    <t>184818112</t>
  </si>
  <si>
    <t>Vyvětvení a tvarový ořez dřevin s úpravou koruny při výšce stromu přes 3 do 5 m</t>
  </si>
  <si>
    <t>-1845446329</t>
  </si>
  <si>
    <t>Odhad</t>
  </si>
  <si>
    <t>Zakládání</t>
  </si>
  <si>
    <t>53</t>
  </si>
  <si>
    <t>212792312</t>
  </si>
  <si>
    <t>Odvodnění mostní opěry z plastových trub drenážní potrubí HDPE DN 160</t>
  </si>
  <si>
    <t>-2025937339</t>
  </si>
  <si>
    <t xml:space="preserve">Poznámka k položce:
vč. provedení viz. příloha č. 6 </t>
  </si>
  <si>
    <t>7,214+4,437+4,4648+3,5649+3,4928+4,3565+4,3761+7,2526</t>
  </si>
  <si>
    <t>54</t>
  </si>
  <si>
    <t>212792313</t>
  </si>
  <si>
    <t>Odvodnění mostní opěry z plastových trub drenážní potrubí HDPE DN 175</t>
  </si>
  <si>
    <t>1769336754</t>
  </si>
  <si>
    <t>4*0,500</t>
  </si>
  <si>
    <t>55</t>
  </si>
  <si>
    <t>212972113</t>
  </si>
  <si>
    <t>Opláštění drenážních trub filtrační textilií DN 160</t>
  </si>
  <si>
    <t>-207521058</t>
  </si>
  <si>
    <t>7,214+4,437+4,4648+3,5649+3,4928+4,3565+4,3761+7,2526+4*0,500</t>
  </si>
  <si>
    <t>56</t>
  </si>
  <si>
    <t>224321114</t>
  </si>
  <si>
    <t>Maloprofilové vrty průběžným sacím vrtáním průměru přes 93 do 156 mm v omezeném prostoru do úklonu 45° v hl 0 až 25 m v hornině tř. III a IV</t>
  </si>
  <si>
    <t>189066033</t>
  </si>
  <si>
    <t>5,6*(41+44)</t>
  </si>
  <si>
    <t>57</t>
  </si>
  <si>
    <t>226111113</t>
  </si>
  <si>
    <t>Velkoprofilové vrty náběrovým vrtáním svislé nezapažené průměru přes 400 do 450 mm, v hl od 0 do 5 m v hornině tř. III</t>
  </si>
  <si>
    <t>-1613350331</t>
  </si>
  <si>
    <t>Poznámka k položce:
Vrty pro ocelové zápory</t>
  </si>
  <si>
    <t>(48+49+1+1)/2*2,25+(48+49+1+1)/2*4,0</t>
  </si>
  <si>
    <t>58</t>
  </si>
  <si>
    <t>273321118</t>
  </si>
  <si>
    <t>Základové konstrukce z betonu železového desky ve výkopu nebo na hlavách pilot C 30/37</t>
  </si>
  <si>
    <t>-939068363</t>
  </si>
  <si>
    <t>Poznámka k položce:
Beton C 30/37 - XF3/XC2</t>
  </si>
  <si>
    <t>((2,3218+2,3589)/2)*4,000*0,600</t>
  </si>
  <si>
    <t>0,500*0,500/2*0,600</t>
  </si>
  <si>
    <t>2,500*15,000*0,600-0,500*1,407*0,600</t>
  </si>
  <si>
    <t>Mezisoučet</t>
  </si>
  <si>
    <t>((2,2259+2,252)/2)*4,000*0,600</t>
  </si>
  <si>
    <t>2,500*15,000*0,600-0,500*1,4182*0,600</t>
  </si>
  <si>
    <t>59</t>
  </si>
  <si>
    <t>273354111</t>
  </si>
  <si>
    <t>Bednění základových konstrukcí desek zřízení</t>
  </si>
  <si>
    <t>-2044287606</t>
  </si>
  <si>
    <t>(2,5*2+15,0*2+2*0,7035-0,7068+0,5+0,5+2,3218+2,3589)*0,6</t>
  </si>
  <si>
    <t>(2,5*2+15,0*2+2*0,7091-0,7068+0,5+0,5+2,2259+2,252)*0,6</t>
  </si>
  <si>
    <t>60</t>
  </si>
  <si>
    <t>273361116</t>
  </si>
  <si>
    <t>Výztuž základových konstrukcí desek z betonářské oceli 10 505 (R) nebo BSt 500</t>
  </si>
  <si>
    <t>1624292605</t>
  </si>
  <si>
    <t>Poznámka k položce:
Betonářská výztuž B 500B (10 505 (R))
- odhad 220 kg/m3</t>
  </si>
  <si>
    <t>55,293*0,220</t>
  </si>
  <si>
    <t>61</t>
  </si>
  <si>
    <t>282601112</t>
  </si>
  <si>
    <t>Injektování s jednoduchým obturátorem nebo bez obturátoru vzestupné, tlakem přes 0,60 do 2,0 MPa</t>
  </si>
  <si>
    <t>592582540</t>
  </si>
  <si>
    <t>Odhad (5 min 1,0 m)</t>
  </si>
  <si>
    <t>5,6*(41+44)*5/60</t>
  </si>
  <si>
    <t>62</t>
  </si>
  <si>
    <t>58521113</t>
  </si>
  <si>
    <t>cement portlandský 52,5 MPa, pro nízké teploty</t>
  </si>
  <si>
    <t>-1868605050</t>
  </si>
  <si>
    <t>5,6*(41+44)*0,018*2,3</t>
  </si>
  <si>
    <t>63</t>
  </si>
  <si>
    <t>283111113</t>
  </si>
  <si>
    <t>Zřízení ocelových, trubkových mikropilot tlakové i tahové svislé nebo odklon od svislice do 60° část hladká, průměru přes 105 do 115 mm</t>
  </si>
  <si>
    <t>-1969165344</t>
  </si>
  <si>
    <t>Poznámka k položce:
Včetně dopravy vrtné soupravy do jámy pomocí jeřábu</t>
  </si>
  <si>
    <t>64</t>
  </si>
  <si>
    <t>14011080</t>
  </si>
  <si>
    <t>trubka ocelová bezešvá hladká jakost 11 353 108x20mm</t>
  </si>
  <si>
    <t>-547212467</t>
  </si>
  <si>
    <t>65</t>
  </si>
  <si>
    <t>283131113</t>
  </si>
  <si>
    <t>Zřízení hlav trubkových mikropilot namáhaných tlakem i tahem, průměru přes 105 do 115 mm</t>
  </si>
  <si>
    <t>939552244</t>
  </si>
  <si>
    <t>0,4*(41+44)</t>
  </si>
  <si>
    <t>66</t>
  </si>
  <si>
    <t>1510057223</t>
  </si>
  <si>
    <t>Svislé a kompletní konstrukce</t>
  </si>
  <si>
    <t>67</t>
  </si>
  <si>
    <t>317321118</t>
  </si>
  <si>
    <t>Mostní římsy ze ŽB C 30/37</t>
  </si>
  <si>
    <t>-1841435790</t>
  </si>
  <si>
    <t>Poznámka k položce:
Včetně dodání a osazení nivelačních značek z nerezové oceli</t>
  </si>
  <si>
    <t>((0,542+0,533)/2)*0,600*15,000</t>
  </si>
  <si>
    <t>((0,589+0,580)/2)*0,600*15,000</t>
  </si>
  <si>
    <t>68</t>
  </si>
  <si>
    <t>317353121</t>
  </si>
  <si>
    <t>Bednění mostní římsy zřízení všech tvarů</t>
  </si>
  <si>
    <t>-492880074</t>
  </si>
  <si>
    <t>15,000*(0,542+0,533+0,100)+((0,542+0,533)/2*2)</t>
  </si>
  <si>
    <t>15,000*(0,589+0,580+0,100)+((0,589+0,580)/2*2)</t>
  </si>
  <si>
    <t>69</t>
  </si>
  <si>
    <t>317353221</t>
  </si>
  <si>
    <t>Bednění mostní římsy odstranění všech tvarů</t>
  </si>
  <si>
    <t>1014202490</t>
  </si>
  <si>
    <t>70</t>
  </si>
  <si>
    <t>317361116</t>
  </si>
  <si>
    <t>Výztuž mostních železobetonových říms z betonářské oceli 10 505 (R) nebo BSt 500</t>
  </si>
  <si>
    <t>876456014</t>
  </si>
  <si>
    <t>Poznámka k položce:
Odhad 160 kg/m3</t>
  </si>
  <si>
    <t>((0,542+0,533)/2)*0,600*15,000*0,160</t>
  </si>
  <si>
    <t>((0,589+0,580)/2)*0,600*15,000*0,160</t>
  </si>
  <si>
    <t>71</t>
  </si>
  <si>
    <t>317661141</t>
  </si>
  <si>
    <t>Výplň spár monolitické římsy tmelem polyuretanovým, spára šířky do 15 mm</t>
  </si>
  <si>
    <t>-836038771</t>
  </si>
  <si>
    <t>2*2*0,6</t>
  </si>
  <si>
    <t>72</t>
  </si>
  <si>
    <t>334323118</t>
  </si>
  <si>
    <t>Mostní opěry a úložné prahy z betonu železového C 30/37</t>
  </si>
  <si>
    <t>524873108</t>
  </si>
  <si>
    <t xml:space="preserve">Opěra vpravo povodní </t>
  </si>
  <si>
    <t>0,500*2,032*5,266</t>
  </si>
  <si>
    <t xml:space="preserve">Opěra vlevo povodní </t>
  </si>
  <si>
    <t>0,500*2,076*5,266</t>
  </si>
  <si>
    <t>Opěra vpravo návodní</t>
  </si>
  <si>
    <t>0,500*2,132*5,076</t>
  </si>
  <si>
    <t>Opěra vlevo návodní</t>
  </si>
  <si>
    <t>0,500*2,177*5,076</t>
  </si>
  <si>
    <t>73</t>
  </si>
  <si>
    <t>334323218</t>
  </si>
  <si>
    <t>Mostní křídla a závěrné zídky z betonu železového C 30/37</t>
  </si>
  <si>
    <t>1199393386</t>
  </si>
  <si>
    <t>15,000*((2,7432+3,0231)/2)*0,500-9,9057*0,500</t>
  </si>
  <si>
    <t>15,000*((3,2041+3,0624)/2)*0,500-10,6638*0,500</t>
  </si>
  <si>
    <t>74</t>
  </si>
  <si>
    <t>334351112</t>
  </si>
  <si>
    <t>Bednění mostních opěr a úložných prahů ze systémového bednění zřízení z překližek, pro železobeton</t>
  </si>
  <si>
    <t>-656301205</t>
  </si>
  <si>
    <t>2*2,032*5,266+0,500*2,032</t>
  </si>
  <si>
    <t>2*2,076*5,266+0,500*2,076</t>
  </si>
  <si>
    <t>2*2,132*5,076+0,500*2,132</t>
  </si>
  <si>
    <t>2*2,177*5,076+0,500*2,177</t>
  </si>
  <si>
    <t>75</t>
  </si>
  <si>
    <t>334351211</t>
  </si>
  <si>
    <t>Bednění mostních opěr a úložných prahů ze systémového bednění odstranění z překližek</t>
  </si>
  <si>
    <t>-879385489</t>
  </si>
  <si>
    <t>76</t>
  </si>
  <si>
    <t>334352111</t>
  </si>
  <si>
    <t>Bednění mostních křídel a závěrných zídek ze systémového bednění zřízení z překližek</t>
  </si>
  <si>
    <t>1773909470</t>
  </si>
  <si>
    <t>15,000*((2,7432+3,0231)/2)*2-9,9057*2+0,500*2,7432+0,500*3,0231</t>
  </si>
  <si>
    <t>15,000*((3,2041+3,0624)/2)*2-10,6638*2+0,500*3,2041+0,500*3,0624</t>
  </si>
  <si>
    <t>77</t>
  </si>
  <si>
    <t>334352211</t>
  </si>
  <si>
    <t>Bednění mostních křídel a závěrných zídek ze systémového bednění odstranění z překližek</t>
  </si>
  <si>
    <t>1269281096</t>
  </si>
  <si>
    <t>78</t>
  </si>
  <si>
    <t>334361216</t>
  </si>
  <si>
    <t>Výztuž betonářská mostních konstrukcí opěr, úložných prahů, křídel, závěrných zídek, bloků ložisek, pilířů a sloupů z oceli 10 505 (R) nebo BSt 500 dříků opěr</t>
  </si>
  <si>
    <t>-1944569265</t>
  </si>
  <si>
    <t>Poznámka k položce:
Odhad
- 220 kg/m3</t>
  </si>
  <si>
    <t>21,752*0,220</t>
  </si>
  <si>
    <t>79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</si>
  <si>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</si>
  <si>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</si>
  <si>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1473025476</t>
  </si>
  <si>
    <t>34,838*0,220</t>
  </si>
  <si>
    <t>80</t>
  </si>
  <si>
    <t>348401130</t>
  </si>
  <si>
    <t>Osazení oplocení ze strojového pletiva s napínacími dráty do 15° sklonu svahu, výšky přes 1,6 do 2,0 m</t>
  </si>
  <si>
    <t>-576302010</t>
  </si>
  <si>
    <t>Poznámka k položce:
Uvažováno s ponecháním stávajících sloupků
- pouze výměna pletiva nebo dle instrukcí objednatele</t>
  </si>
  <si>
    <t>16+50</t>
  </si>
  <si>
    <t>81</t>
  </si>
  <si>
    <t>31327504</t>
  </si>
  <si>
    <t>pletivo drátěné plastifikované se čtvercovými oky 50 mm/2,2 mm, 200 cm</t>
  </si>
  <si>
    <t>-525234591</t>
  </si>
  <si>
    <t>Vodorovné konstrukce</t>
  </si>
  <si>
    <t>82</t>
  </si>
  <si>
    <t>421321108</t>
  </si>
  <si>
    <t>Mostní železobetonové nosné konstrukce deskové nebo klenbové, trámové, ostatní deskové přechodové, z betonu C 30/37</t>
  </si>
  <si>
    <t>1635282256</t>
  </si>
  <si>
    <t>Poznámka k položce:
Beton C 30/37 - XF2/XD1/XC3</t>
  </si>
  <si>
    <t>4,222*0,330*5,266</t>
  </si>
  <si>
    <t>4,254*0,330*5,076</t>
  </si>
  <si>
    <t>83</t>
  </si>
  <si>
    <t>421351131</t>
  </si>
  <si>
    <t>Bednění deskových konstrukcí mostů z betonu železového nebo předpjatého zřízení boční stěny výšky do 350 mm</t>
  </si>
  <si>
    <t>852300071</t>
  </si>
  <si>
    <t>Poznámka k položce:
Čela NK</t>
  </si>
  <si>
    <t>Čela na návodní a povodní straně</t>
  </si>
  <si>
    <t>(4,222+4,254)*0,350</t>
  </si>
  <si>
    <t>Boky nad opěrami</t>
  </si>
  <si>
    <t>5,266*0,350+5,076*0,350</t>
  </si>
  <si>
    <t>84</t>
  </si>
  <si>
    <t>421351231</t>
  </si>
  <si>
    <t>Bednění deskových konstrukcí mostů z betonu železového nebo předpjatého odstranění boční stěny výšky do 350 mm</t>
  </si>
  <si>
    <t>-608510026</t>
  </si>
  <si>
    <t>85</t>
  </si>
  <si>
    <t>421361226</t>
  </si>
  <si>
    <t>Výztuž deskových konstrukcí z betonářské oceli 10 505 (R) nebo BSt 500 deskového mostu</t>
  </si>
  <si>
    <t>558379774</t>
  </si>
  <si>
    <t>Poznámka k položce:
Odhad 220 kg/m3</t>
  </si>
  <si>
    <t>4,222*0,330*5,266*0,220</t>
  </si>
  <si>
    <t>4,254*0,330*5,076*0,220</t>
  </si>
  <si>
    <t>86</t>
  </si>
  <si>
    <t>421955112</t>
  </si>
  <si>
    <t>Bednění na mostní skruži zřízení bednění z překližek</t>
  </si>
  <si>
    <t>2023823166</t>
  </si>
  <si>
    <t>Poznámka k položce:
Bednění horní desky NK</t>
  </si>
  <si>
    <t>2,000*5,266+2,000*5,076+2*(0,500*0,500/2)</t>
  </si>
  <si>
    <t>87</t>
  </si>
  <si>
    <t>421955115</t>
  </si>
  <si>
    <t>Bednění na mostní skruži zřízení pracovní lávky z prken</t>
  </si>
  <si>
    <t>190513240</t>
  </si>
  <si>
    <t>15,000*1,000*2</t>
  </si>
  <si>
    <t>88</t>
  </si>
  <si>
    <t>421955212</t>
  </si>
  <si>
    <t>Bednění na mostní skruži odstranění bednění z překližek</t>
  </si>
  <si>
    <t>-1455425663</t>
  </si>
  <si>
    <t>89</t>
  </si>
  <si>
    <t>421955215</t>
  </si>
  <si>
    <t>Bednění na mostní skruži odstranění pracovní lávky z prken</t>
  </si>
  <si>
    <t>6914875</t>
  </si>
  <si>
    <t>90</t>
  </si>
  <si>
    <t>451315114</t>
  </si>
  <si>
    <t>Podkladní a výplňové vrstvy z betonu prostého tloušťky do 100 mm, z betonu C 12/15</t>
  </si>
  <si>
    <t>-490850813</t>
  </si>
  <si>
    <t>((2,3218+0,300+2,3589+0,300)/2)*4,600</t>
  </si>
  <si>
    <t>0,800*0,800/2</t>
  </si>
  <si>
    <t>3,100*15,600</t>
  </si>
  <si>
    <t>((2,2259+0,300+2,252+0,300)/2)*4,000</t>
  </si>
  <si>
    <t>91</t>
  </si>
  <si>
    <t>457311114</t>
  </si>
  <si>
    <t>Vyrovnávací nebo spádový beton včetně úpravy povrchu C 12/15</t>
  </si>
  <si>
    <t>-353844175</t>
  </si>
  <si>
    <t>Poznámka k položce:
Podkladní beton pod drenáž</t>
  </si>
  <si>
    <t>1,420*0,400*(7,214+4,437+4,4648+3,5649)+0,980*0,400*(3,4928+4,3565+4,3761+7,2526)</t>
  </si>
  <si>
    <t>92</t>
  </si>
  <si>
    <t>462511270</t>
  </si>
  <si>
    <t>Zához z lomového kamene neupraveného záhozového bez proštěrkování z terénu, hmotnosti jednotlivých kamenů do 200 kg</t>
  </si>
  <si>
    <t>188514918</t>
  </si>
  <si>
    <t>Poznámka k položce:
Pro zemní hrázky zatrubnění potoka</t>
  </si>
  <si>
    <t>1,25*8*0,3</t>
  </si>
  <si>
    <t>93</t>
  </si>
  <si>
    <t>465513228</t>
  </si>
  <si>
    <t>Dlažba z lomového kamene lomařsky upraveného vodorovná nebo ve sklonu na cementovou maltu ze 400 kg cementu na m3 malty, s vyspárováním cementovou maltou MCs tl. 250 mm</t>
  </si>
  <si>
    <t>-824660090</t>
  </si>
  <si>
    <t>(2,000*2*1,2+2,000)*(13,0+16,0)+2,000*(45,525+2*1,800)</t>
  </si>
  <si>
    <t>94</t>
  </si>
  <si>
    <t>58380650</t>
  </si>
  <si>
    <t>kámen lomový neupravený žula, třída I netříděný</t>
  </si>
  <si>
    <t>-1243504597</t>
  </si>
  <si>
    <t>Komunikace pozemní</t>
  </si>
  <si>
    <t>95</t>
  </si>
  <si>
    <t>564851111</t>
  </si>
  <si>
    <t>Podklad ze štěrkodrti ŠD s rozprostřením a zhutněním, po zhutnění tl. 150 mm</t>
  </si>
  <si>
    <t>-1629844908</t>
  </si>
  <si>
    <t>Poznámka k položce:
Štěrkodrť třída A ŠD 0-32 min. 150 mm</t>
  </si>
  <si>
    <t>(331,475+313,325)</t>
  </si>
  <si>
    <t>96</t>
  </si>
  <si>
    <t>564871111</t>
  </si>
  <si>
    <t>Podklad ze štěrkodrti ŠD s rozprostřením a zhutněním, po zhutnění tl. 250 mm</t>
  </si>
  <si>
    <t>-319618790</t>
  </si>
  <si>
    <t>Poznámka k položce:
Štěrkodrť, třídy A ŠD 0,32 tl. 250 mm</t>
  </si>
  <si>
    <t>97</t>
  </si>
  <si>
    <t>565145121</t>
  </si>
  <si>
    <t>Asfaltový beton vrstva podkladní ACP 16 (obalované kamenivo střednězrnné - OKS) s rozprostřením a zhutněním v pruhu šířky přes 3 m, po zhutnění tl. 60 mm</t>
  </si>
  <si>
    <t>-2062207329</t>
  </si>
  <si>
    <t>Poznámka k položce:
Asf. bet. pro podkl. vrst. ACP 16S tl. 60 mm</t>
  </si>
  <si>
    <t>(103,250+90,250)</t>
  </si>
  <si>
    <t>98</t>
  </si>
  <si>
    <t>567122111</t>
  </si>
  <si>
    <t>Podklad ze směsi stmelené cementem SC bez dilatačních spár, s rozprostřením a zhutněním SC C 8/10 (KSC I), po zhutnění tl. 120 mm</t>
  </si>
  <si>
    <t>1811812929</t>
  </si>
  <si>
    <t>Poznámka k položce:
Směs stmelená cementem SC C 8/10 120 mm</t>
  </si>
  <si>
    <t>99</t>
  </si>
  <si>
    <t>567130112</t>
  </si>
  <si>
    <t>Podklad ze směsi stmelené cementem SC bez dilatačních spár, s rozprostřením a zhutněním SC C 1,5/2,0 (SC II), po zhutnění tl. 170 mm</t>
  </si>
  <si>
    <t>460362695</t>
  </si>
  <si>
    <t>Poznámka k položce:
Směs stmelená cementen C 8/10 tl. 170 mm
- vč. použití pomalu tuhnoucích pojiv jako opatření proti vytvoření reflexních trhlin</t>
  </si>
  <si>
    <t>100</t>
  </si>
  <si>
    <t>573191111</t>
  </si>
  <si>
    <t>Postřik infiltrační kationaktivní emulzí v množství 1,00 kg/m2</t>
  </si>
  <si>
    <t>-963112447</t>
  </si>
  <si>
    <t>Poznámka k položce:
Postřik infiltrační emulsní PI-EP 0,6 kg/m2</t>
  </si>
  <si>
    <t>(103,250+90,250)+(331,475+313,325)</t>
  </si>
  <si>
    <t>101</t>
  </si>
  <si>
    <t>573231107</t>
  </si>
  <si>
    <t>Postřik spojovací PS bez posypu kamenivem ze silniční emulze, v množství 0,40 kg/m2</t>
  </si>
  <si>
    <t>1422837677</t>
  </si>
  <si>
    <t>Poznámka k položce:
Postřik spojovací emulsní PS-EP 0,35 kg/m2</t>
  </si>
  <si>
    <t>(103,250+90,250)*2</t>
  </si>
  <si>
    <t>102</t>
  </si>
  <si>
    <t>577134141</t>
  </si>
  <si>
    <t>Asfaltový beton vrstva obrusná ACO 11 (ABS) s rozprostřením a se zhutněním z modifikovaného asfaltu v pruhu šířky přes 3 m tl. 40 mm</t>
  </si>
  <si>
    <t>-1723903509</t>
  </si>
  <si>
    <t>Poznámka k položce:
Asf. beton pro obrusné vrstvy ACO 11S+ modif. tl. 40 mm</t>
  </si>
  <si>
    <t>103</t>
  </si>
  <si>
    <t>577165142</t>
  </si>
  <si>
    <t>Asfaltový beton vrstva ložní ACL 16 (ABH) s rozprostřením a zhutněním z modifikovaného asfaltu v pruhu šířky přes 3 m, po zhutnění tl. 70 mm</t>
  </si>
  <si>
    <t>-104938591</t>
  </si>
  <si>
    <t>Poznámka k položce:
Asf. bet. pro ložné vrstvy ACL 16S modif. tl. 70 mm</t>
  </si>
  <si>
    <t>104</t>
  </si>
  <si>
    <t>578143233</t>
  </si>
  <si>
    <t>Litý asfalt MA 11 (LAS) s rozprostřením z modifikovaného asfaltu v pruhu šířky přes 3 m tl. 40 mm</t>
  </si>
  <si>
    <t>-114939960</t>
  </si>
  <si>
    <t>Poznámka k položce:
Viz TZ : Litý asfalt ACO 8 modif. 40 mm</t>
  </si>
  <si>
    <t>Trubní vedení</t>
  </si>
  <si>
    <t>105</t>
  </si>
  <si>
    <t>831352121</t>
  </si>
  <si>
    <t>Montáž potrubí z trub kameninových hrdlových s integrovaným těsněním v otevřeném výkopu ve sklonu do 20 % DN 200</t>
  </si>
  <si>
    <t>-497656303</t>
  </si>
  <si>
    <t>4*0,250</t>
  </si>
  <si>
    <t>106</t>
  </si>
  <si>
    <t>59710705</t>
  </si>
  <si>
    <t>trouba kameninová glazovaná pouze uvnitř DN 250mm L2,50m spojovací systém C Třída 240</t>
  </si>
  <si>
    <t>-370942317</t>
  </si>
  <si>
    <t>1*1,015 'Přepočtené koeficientem množství</t>
  </si>
  <si>
    <t>107</t>
  </si>
  <si>
    <t>9111B1OTSKP</t>
  </si>
  <si>
    <t>ZÁBRADLÍ SILNIČNÍ SE SVISLOU VÝPLNÍ - DODÁVKA A MONTÁŽ_x000d_
- kompletní provedení včetvě povrch. úpr. a patek</t>
  </si>
  <si>
    <t>1632234253</t>
  </si>
  <si>
    <t>Poznámka k položce:
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</si>
  <si>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Napojení a doplnění</t>
  </si>
  <si>
    <t>2,5+3</t>
  </si>
  <si>
    <t>108</t>
  </si>
  <si>
    <t>9112B1OTSKP</t>
  </si>
  <si>
    <t>ZÁBRADLÍ MOSTNÍ SE SVISLOU VÝPLNÍ - DODÁVKA A MONTÁŽ_x000d_
- kompletní provedení včetně povrch. úpr. a kotvení</t>
  </si>
  <si>
    <t>641703156</t>
  </si>
  <si>
    <t>Poznámka k položce:
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</si>
  <si>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15+15</t>
  </si>
  <si>
    <t>109</t>
  </si>
  <si>
    <t>91345OTSKP</t>
  </si>
  <si>
    <t>NIVELAČNÍ ZNAČKY KOVOVÉ</t>
  </si>
  <si>
    <t>KUS</t>
  </si>
  <si>
    <t>830032041</t>
  </si>
  <si>
    <t>Poznámka k položce:
položka zahrnuje:
- dodání a osazení nivelační značky včetně nutných zemních prací
- vnitrostaveništní a mimostaveništní dopravu</t>
  </si>
  <si>
    <t>2+2+2*2</t>
  </si>
  <si>
    <t>110</t>
  </si>
  <si>
    <t>914112111</t>
  </si>
  <si>
    <t>Tabulka s označením evidenčního čísla mostu na sloupek</t>
  </si>
  <si>
    <t>332903316</t>
  </si>
  <si>
    <t>111</t>
  </si>
  <si>
    <t>915221112</t>
  </si>
  <si>
    <t>Vodorovné dopravní značení stříkaným plastem vodící čára bílá šířky 250 mm souvislá retroreflexní</t>
  </si>
  <si>
    <t>394139259</t>
  </si>
  <si>
    <t>Poznámka k položce:
1 x V2a viz SO181</t>
  </si>
  <si>
    <t>2*35</t>
  </si>
  <si>
    <t>112</t>
  </si>
  <si>
    <t>915231112</t>
  </si>
  <si>
    <t>Vodorovné dopravní značení stříkaným plastem přechody pro chodce, šipky, symboly nápisy bílé retroreflexní</t>
  </si>
  <si>
    <t>2143470569</t>
  </si>
  <si>
    <t>Poznámka k položce:
Předpoklad :
Část dopravního stínu V13</t>
  </si>
  <si>
    <t>113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</si>
  <si>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</si>
  <si>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</si>
  <si>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-1694782496</t>
  </si>
  <si>
    <t>114</t>
  </si>
  <si>
    <t>59217017</t>
  </si>
  <si>
    <t>obrubník betonový chodníkový 100x10x25 cm</t>
  </si>
  <si>
    <t>155054598</t>
  </si>
  <si>
    <t>176</t>
  </si>
  <si>
    <t>916241213</t>
  </si>
  <si>
    <t>Osazení obrubníku kamenného se zřízením lože, s vyplněním a zatřením spár cementovou maltou stojatého s boční opěrou z betonu prostého, do lože z betonu prostého</t>
  </si>
  <si>
    <t>783358944</t>
  </si>
  <si>
    <t>Poznámka k položce:
Výšková úprava stávajících obrubníků</t>
  </si>
  <si>
    <t>23+21</t>
  </si>
  <si>
    <t>115</t>
  </si>
  <si>
    <t>919112233</t>
  </si>
  <si>
    <t>Řezání dilatačních spár v živičném krytu vytvoření komůrky pro těsnící zálivku šířky 20 mm, hloubky 40 mm</t>
  </si>
  <si>
    <t>1772170647</t>
  </si>
  <si>
    <t>23,000+21,000+4,500+4,500+4*4,000+7,650*2+6,700*2</t>
  </si>
  <si>
    <t>116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</si>
  <si>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</si>
  <si>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</si>
  <si>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-1147031250</t>
  </si>
  <si>
    <t>2*15,000+23,000+21,000</t>
  </si>
  <si>
    <t>117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</si>
  <si>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</si>
  <si>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</si>
  <si>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1742829203</t>
  </si>
  <si>
    <t>118</t>
  </si>
  <si>
    <t>919726124</t>
  </si>
  <si>
    <t>Geotextilie netkaná pro ochranu, separaci nebo filtraci měrná hmotnost přes 500 do 800 g/m2</t>
  </si>
  <si>
    <t>726558984</t>
  </si>
  <si>
    <t>Rub opěry povodní vpravo</t>
  </si>
  <si>
    <t>(1,654+0,247)*4,563</t>
  </si>
  <si>
    <t>Rub opěry povodní vlevo</t>
  </si>
  <si>
    <t>Rub opěry návodní vpravo</t>
  </si>
  <si>
    <t>(1,638+0,247)*4,367</t>
  </si>
  <si>
    <t>Rub opěry návodní vlevo</t>
  </si>
  <si>
    <t>Rub křídla povodní vpravo</t>
  </si>
  <si>
    <t>(0,150+2,180+0,300)*6,719</t>
  </si>
  <si>
    <t>Rub křídla povodní vlevo</t>
  </si>
  <si>
    <t>(0,150+2,180+0,300)*4,059</t>
  </si>
  <si>
    <t>Rub křídla návodní vpravo</t>
  </si>
  <si>
    <t>(0,150+2,050+0,300)*3,966</t>
  </si>
  <si>
    <t>Rub křídla návodní vlevo</t>
  </si>
  <si>
    <t>(0,150+2,050+0,300)*6,750</t>
  </si>
  <si>
    <t>119</t>
  </si>
  <si>
    <t>931994132</t>
  </si>
  <si>
    <t>Těsnění spáry betonové konstrukce pásy, profily, tmely tmelem silikonovým spáry dilatační do 4,0 cm2</t>
  </si>
  <si>
    <t>-1744677379</t>
  </si>
  <si>
    <t>Poznámka k položce:
Spára mezi bet. deskou a ulož. prahem + křídla</t>
  </si>
  <si>
    <t xml:space="preserve">Spára mezi bet. deskou a ulož. prahem </t>
  </si>
  <si>
    <t>2*(4,275*2)</t>
  </si>
  <si>
    <t>Křídla</t>
  </si>
  <si>
    <t>2,841+3,166</t>
  </si>
  <si>
    <t>Římsy</t>
  </si>
  <si>
    <t>0,600*4</t>
  </si>
  <si>
    <t>120</t>
  </si>
  <si>
    <t>931994142</t>
  </si>
  <si>
    <t>Těsnění spáry betonové konstrukce pásy, profily, tmely tmelem polyuretanovým spáry dilatační do 4,0 cm2</t>
  </si>
  <si>
    <t>-1860526610</t>
  </si>
  <si>
    <t>Poznámka k položce:
Křídla - separace</t>
  </si>
  <si>
    <t>4*0,600</t>
  </si>
  <si>
    <t>Drenáž</t>
  </si>
  <si>
    <t>0,150*0,260*4*4</t>
  </si>
  <si>
    <t>121</t>
  </si>
  <si>
    <t>931994151</t>
  </si>
  <si>
    <t>Těsnění spáry betonové konstrukce pásy, profily, tmely spárovým profilem průřezu 20/20 mm</t>
  </si>
  <si>
    <t>1747317342</t>
  </si>
  <si>
    <t>Poznámka k položce:
Spára mezi bet. deskou a ulož. prahem + křídla + římsy</t>
  </si>
  <si>
    <t>Spára mezi bet. deskou a ulož. prahem</t>
  </si>
  <si>
    <t>2,841+2,177</t>
  </si>
  <si>
    <t>122</t>
  </si>
  <si>
    <t>931994172</t>
  </si>
  <si>
    <t>Těsnění spáry betonové konstrukce pásy, profily, tmely pásem izolačním bitumenovým a asfaltovaným šířky do 500 mm spáry dilatační</t>
  </si>
  <si>
    <t>-1976816721</t>
  </si>
  <si>
    <t>Vodorovně (Spára mezi bet. deskou a ulož. prahem)</t>
  </si>
  <si>
    <t>2*(4,275*2)*2</t>
  </si>
  <si>
    <t>Svisle (Spára mezi bet. deskou a ulož. prahem)</t>
  </si>
  <si>
    <t>2*(3,0326+3,0752)*2</t>
  </si>
  <si>
    <t>Vodorovně (křídla)</t>
  </si>
  <si>
    <t>123</t>
  </si>
  <si>
    <t>931995111</t>
  </si>
  <si>
    <t>Nátěr betonářské výztuže v pracovní spáře 2x ochranný</t>
  </si>
  <si>
    <t>-220609157</t>
  </si>
  <si>
    <t>(4,275*2)*0,250+(4,275*2)*0,600</t>
  </si>
  <si>
    <t>Křídla - dilatace</t>
  </si>
  <si>
    <t>(2,841+3,166)*0,500</t>
  </si>
  <si>
    <t>Římsy - dilatace</t>
  </si>
  <si>
    <t>0,600*0,400*4</t>
  </si>
  <si>
    <t>Křídla pod římsami</t>
  </si>
  <si>
    <t>15,000*0,500*2</t>
  </si>
  <si>
    <t>124</t>
  </si>
  <si>
    <t>936942211</t>
  </si>
  <si>
    <t>Zhotovení tabulky s letopočtem opravy nebo větší údržby vložením šablony do bednění</t>
  </si>
  <si>
    <t>-1600503078</t>
  </si>
  <si>
    <t>125</t>
  </si>
  <si>
    <t>961051111</t>
  </si>
  <si>
    <t>Bourání mostních konstrukcí základů ze železového betonu</t>
  </si>
  <si>
    <t>-1538693233</t>
  </si>
  <si>
    <t>Poznámka k položce:
Základy křídel a opěr</t>
  </si>
  <si>
    <t>Základy křídel</t>
  </si>
  <si>
    <t>1,000*0,600*14,984+1,000*0,600*14,849</t>
  </si>
  <si>
    <t>Základy opěr rozšíření</t>
  </si>
  <si>
    <t>1,000*0,600*2*(5,266+5,256)</t>
  </si>
  <si>
    <t>126</t>
  </si>
  <si>
    <t>962051111</t>
  </si>
  <si>
    <t>Bourání mostních konstrukcí zdiva a pilířů ze železového betonu</t>
  </si>
  <si>
    <t>-1504312620</t>
  </si>
  <si>
    <t>Poznámka k položce:
Křídla a opěry</t>
  </si>
  <si>
    <t>0,800*2,267*14,984+0,800*2,447*14,849-0,25*0,25*(14,984+14,849)</t>
  </si>
  <si>
    <t>Opěry rozšíření</t>
  </si>
  <si>
    <t>((0,800*2,000-0,800*0,250+0,480*0,250+0,320*0,250/2)*2)*(5,266+5,256)</t>
  </si>
  <si>
    <t>127</t>
  </si>
  <si>
    <t>963051111</t>
  </si>
  <si>
    <t>Bourání mostních konstrukcí nosných konstrukcí ze železového betonu</t>
  </si>
  <si>
    <t>-1679426768</t>
  </si>
  <si>
    <t>Poznámka k položce:
Římsy a horní NK + zazubení pro styk nové a puvodní NK a prahu</t>
  </si>
  <si>
    <t>0,620*0,600*14,984+0,620*0,600*14,849</t>
  </si>
  <si>
    <t>Horní deska rozšíření</t>
  </si>
  <si>
    <t>(3,500-1,600+0,960)*0,35*(5,266+5,256)</t>
  </si>
  <si>
    <t>Styk NK a prahu</t>
  </si>
  <si>
    <t>2*(4,275*2)*0,200*0,150</t>
  </si>
  <si>
    <t>128</t>
  </si>
  <si>
    <t>965022131</t>
  </si>
  <si>
    <t>Bourání podlah kamenných bez podkladního lože, s jakoukoliv výplní spár z lomového kamene nebo kostek, plochy přes 1 m2</t>
  </si>
  <si>
    <t>1045971596</t>
  </si>
  <si>
    <t>Poznámka k položce:
Dlažba dna koryta</t>
  </si>
  <si>
    <t>(2,000*2*1,2+2,000)*(13,0+16,0)+2,000*45,525</t>
  </si>
  <si>
    <t>129</t>
  </si>
  <si>
    <t>965042241</t>
  </si>
  <si>
    <t>Bourání mazanin betonových nebo z litého asfaltu tl. přes 100 mm, plochy přes 4 m2</t>
  </si>
  <si>
    <t>-2041749017</t>
  </si>
  <si>
    <t>Poznámka k položce:
Podkladní beton pod dlažbou koryta tl. 200 mm</t>
  </si>
  <si>
    <t>((2,000*2*1,2+2,000)*(13,0+16,0)+2,000*45,525)*0,200</t>
  </si>
  <si>
    <t>130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</si>
  <si>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</si>
  <si>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</si>
  <si>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1505557777</t>
  </si>
  <si>
    <t>Poznámka k položce:
- včetně odvozu a zajištění likvidace (kovošrot) - výzisk náleží objednateli</t>
  </si>
  <si>
    <t>131</t>
  </si>
  <si>
    <t>966071822</t>
  </si>
  <si>
    <t>Rozebrání oplocení z pletiva drátěného se čtvercovými oky, výšky přes 1,6 do 2,0 m</t>
  </si>
  <si>
    <t>1449171241</t>
  </si>
  <si>
    <t>132</t>
  </si>
  <si>
    <t>966075141</t>
  </si>
  <si>
    <t>Odstranění různých konstrukcí na mostech kovového zábradlí vcelku</t>
  </si>
  <si>
    <t>-1271523488</t>
  </si>
  <si>
    <t>Poznámka k položce:
Ocelové zábradlí se svislou výplní
- včetně odvozu a zajištění likvidace (kovošrot) - výzisk náleží objednateli</t>
  </si>
  <si>
    <t>14,984+14,894</t>
  </si>
  <si>
    <t>133</t>
  </si>
  <si>
    <t>977211111</t>
  </si>
  <si>
    <t>Řezání konstrukcí stěnovou pilou železobetonových průměru řezané výztuže do 16 mm hloubka řezu do 200 mm</t>
  </si>
  <si>
    <t>1260055234</t>
  </si>
  <si>
    <t>Poznámka k položce:
Spára mezi novým a původním betonem NK a uložný práh</t>
  </si>
  <si>
    <t>134</t>
  </si>
  <si>
    <t>985131111</t>
  </si>
  <si>
    <t>Očištění ploch stěn, rubu kleneb a podlah tlakovou vodou</t>
  </si>
  <si>
    <t>-1120492271</t>
  </si>
  <si>
    <t>Poznámka k položce:
Sanace stávajících kamenných opěr</t>
  </si>
  <si>
    <t>34,916*2,9*2</t>
  </si>
  <si>
    <t>135</t>
  </si>
  <si>
    <t>985139111</t>
  </si>
  <si>
    <t>Očištění ploch Příplatek k cenám za práci ve stísněném prostoru</t>
  </si>
  <si>
    <t>-1661446710</t>
  </si>
  <si>
    <t>136</t>
  </si>
  <si>
    <t>985142111</t>
  </si>
  <si>
    <t>Vysekání spojovací hmoty ze spár zdiva včetně vyčištění hloubky spáry do 40 mm délky spáry na 1 m2 upravované plochy do 6 m</t>
  </si>
  <si>
    <t>-1913381811</t>
  </si>
  <si>
    <t>137</t>
  </si>
  <si>
    <t>985231111</t>
  </si>
  <si>
    <t>Spárování zdiva hloubky do 40 mm aktivovanou maltou délky spáry na 1 m2 upravované plochy do 6 m</t>
  </si>
  <si>
    <t>-578662946</t>
  </si>
  <si>
    <t>138</t>
  </si>
  <si>
    <t>985231191</t>
  </si>
  <si>
    <t>Spárování zdiva hloubky do 40 mm aktivovanou maltou Příplatek k cenám za práci ve stísněném prostoru</t>
  </si>
  <si>
    <t>-2091882097</t>
  </si>
  <si>
    <t>139</t>
  </si>
  <si>
    <t>985233111</t>
  </si>
  <si>
    <t>Úprava spár po spárování zdiva kamenného nebo cihelného délky spáry na 1 m2 upravované plochy do 6 m uhlazením</t>
  </si>
  <si>
    <t>-1144292946</t>
  </si>
  <si>
    <t>140</t>
  </si>
  <si>
    <t>985233911</t>
  </si>
  <si>
    <t>Úprava spár po spárování zdiva kamenného nebo cihelného Příplatek k cenám za práci ve stísněném prostoru</t>
  </si>
  <si>
    <t>1508035866</t>
  </si>
  <si>
    <t>141</t>
  </si>
  <si>
    <t>985331214</t>
  </si>
  <si>
    <t>Dodatečné vlepování betonářské výztuže včetně vyvrtání a vyčištění otvoru chemickou maltou průměr výztuže 14 mm</t>
  </si>
  <si>
    <t>312653972</t>
  </si>
  <si>
    <t>Poznámka k položce:
Pro spojení původní a nové konstrukce</t>
  </si>
  <si>
    <t>2*(4,275*2/0,15*0,200)</t>
  </si>
  <si>
    <t>142</t>
  </si>
  <si>
    <t>13021014</t>
  </si>
  <si>
    <t>tyč ocelová žebírková jakost BSt 500S výztuž do betonu D 14mm</t>
  </si>
  <si>
    <t>1970260830</t>
  </si>
  <si>
    <t>2*(4,275*2/0,15)*0,600*1,25/1000</t>
  </si>
  <si>
    <t>997</t>
  </si>
  <si>
    <t>Přesun sutě</t>
  </si>
  <si>
    <t>143</t>
  </si>
  <si>
    <t>997013831</t>
  </si>
  <si>
    <t>Poplatek za uložení stavebního odpadu na skládce (skládkovné) směsného stavebního a demoličního zatříděného do Katalogu odpadů pod kódem 170 904</t>
  </si>
  <si>
    <t>-1144912864</t>
  </si>
  <si>
    <t>2,147</t>
  </si>
  <si>
    <t>144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</si>
  <si>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</si>
  <si>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</si>
  <si>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259510909</t>
  </si>
  <si>
    <t>145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</si>
  <si>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</si>
  <si>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</si>
  <si>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-1564571074</t>
  </si>
  <si>
    <t>146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</si>
  <si>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</si>
  <si>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</si>
  <si>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-1847991889</t>
  </si>
  <si>
    <t>1759,716*19 'Přepočtené koeficientem množství</t>
  </si>
  <si>
    <t>147</t>
  </si>
  <si>
    <t>997221815</t>
  </si>
  <si>
    <t>Poplatek za uložení stavebního odpadu na skládce (skládkovné) z prostého betonu zatříděného do Katalogu odpadů pod kódem 170 101</t>
  </si>
  <si>
    <t>514762895</t>
  </si>
  <si>
    <t>126,830+120,938+217,454+5,527</t>
  </si>
  <si>
    <t>148</t>
  </si>
  <si>
    <t>997221825</t>
  </si>
  <si>
    <t>Poplatek za uložení stavebního odpadu na skládce (skládkovné) z armovaného betonu zatříděného do Katalogu odpadů pod kódem 170 101</t>
  </si>
  <si>
    <t>-565465914</t>
  </si>
  <si>
    <t>73,262+209,299+53,146</t>
  </si>
  <si>
    <t>149</t>
  </si>
  <si>
    <t>997221845</t>
  </si>
  <si>
    <t>Poplatek za uložení stavebního odpadu na skládce (skládkovné) asfaltového bez obsahu dehtu zatříděného do Katalogu odpadů pod kódem 170 302</t>
  </si>
  <si>
    <t>1647395735</t>
  </si>
  <si>
    <t>42,570+65,571</t>
  </si>
  <si>
    <t>998</t>
  </si>
  <si>
    <t>Přesun hmot</t>
  </si>
  <si>
    <t>150</t>
  </si>
  <si>
    <t>998231311</t>
  </si>
  <si>
    <t>Přesun hmot pro sadovnické a krajinářské úpravy - strojně dopravní vzdálenost do 5000 m</t>
  </si>
  <si>
    <t>652364548</t>
  </si>
  <si>
    <t>3,14*(0,45*0,45)*8,5*1,25*0,7*6</t>
  </si>
  <si>
    <t>PSV</t>
  </si>
  <si>
    <t>Práce a dodávky PSV</t>
  </si>
  <si>
    <t>711</t>
  </si>
  <si>
    <t>Izolace proti vodě, vlhkosti a plynům</t>
  </si>
  <si>
    <t>151</t>
  </si>
  <si>
    <t>711111001</t>
  </si>
  <si>
    <t>Provedení izolace proti zemní vlhkosti natěradly a tmely za studena na ploše vodorovné V nátěrem penetračním</t>
  </si>
  <si>
    <t>-198151831</t>
  </si>
  <si>
    <t>((2,3218+2,3589)/2)*4,000</t>
  </si>
  <si>
    <t>0,500*0,500/2</t>
  </si>
  <si>
    <t>2,500*15,000-0,500*1,407</t>
  </si>
  <si>
    <t>((2,2259+2,252)/2)*4,000</t>
  </si>
  <si>
    <t>2,500*15,000-0,500*1,4182</t>
  </si>
  <si>
    <t>NK horní</t>
  </si>
  <si>
    <t>5,266*3,000+5,076*3,000</t>
  </si>
  <si>
    <t>Křídla horní hrana</t>
  </si>
  <si>
    <t>152</t>
  </si>
  <si>
    <t>11163150</t>
  </si>
  <si>
    <t>lak asfaltový penetrační</t>
  </si>
  <si>
    <t>32</t>
  </si>
  <si>
    <t>444823966</t>
  </si>
  <si>
    <t>138,181*0,0003 'Přepočtené koeficientem množství</t>
  </si>
  <si>
    <t>153</t>
  </si>
  <si>
    <t>711111002</t>
  </si>
  <si>
    <t>Provedení izolace proti zemní vlhkosti natěradly a tmely za studena na ploše vodorovné V nátěrem lakem asfaltovým</t>
  </si>
  <si>
    <t>-1740035992</t>
  </si>
  <si>
    <t>Poznámka k položce:
2 x asfaltový nátěr ALN</t>
  </si>
  <si>
    <t>((2,3218+2,3589)/2)*4,000*2</t>
  </si>
  <si>
    <t>0,500*0,500/2*2</t>
  </si>
  <si>
    <t>(2,500*15,000-0,500*1,407)*2</t>
  </si>
  <si>
    <t>((2,2259+2,252)/2)*4,000*2</t>
  </si>
  <si>
    <t>(2,500*15,000-0,500*1,4182)*2</t>
  </si>
  <si>
    <t>(5,266*3,000+5,076*3,000)*2</t>
  </si>
  <si>
    <t>15,000*0,500*2*2</t>
  </si>
  <si>
    <t>154</t>
  </si>
  <si>
    <t>11163152</t>
  </si>
  <si>
    <t>lak asfaltový izolační</t>
  </si>
  <si>
    <t>896937874</t>
  </si>
  <si>
    <t>276,362*0,00035 'Přepočtené koeficientem množství</t>
  </si>
  <si>
    <t>155</t>
  </si>
  <si>
    <t>711112001</t>
  </si>
  <si>
    <t>Provedení izolace proti zemní vlhkosti natěradly a tmely za studena na ploše svislé S nátěrem penetračním</t>
  </si>
  <si>
    <t>-566837018</t>
  </si>
  <si>
    <t>Poznámka k položce:
Nátěr spodní stavby proti zemní vlhkosti 1 x ALP</t>
  </si>
  <si>
    <t>Základy povodní</t>
  </si>
  <si>
    <t>0,600*(15,000+0,705*2+2,500*2+8,000+2,322+3,534+0,500*2+1,415+2,360+1,377)</t>
  </si>
  <si>
    <t>Základy návodní</t>
  </si>
  <si>
    <t>0,600*(15,000+0,710*2+2,500*2+8,052+2,520+3,534+0,5*2+1,415+2,260+1,276)</t>
  </si>
  <si>
    <t>Křídla Povodní</t>
  </si>
  <si>
    <t>(((3,343+3,623)/2)*15,000-9,8528)+(1,6651*(15,000-4,222))+(0,500*3,343)+(0,500*3,623)</t>
  </si>
  <si>
    <t>Křídla návodní</t>
  </si>
  <si>
    <t>(((3,804+3,662)/2)*15,000-10,6104)+(1,6651*(15,000-4,254))+(0,500*3,804)+(0,500*3,662)</t>
  </si>
  <si>
    <t>Opěry povodní</t>
  </si>
  <si>
    <t>(2,032*4,563+0,500*4,563)*2</t>
  </si>
  <si>
    <t>Opěry návodní</t>
  </si>
  <si>
    <t>(2,076*4,367+0,500*4,367)*2</t>
  </si>
  <si>
    <t>Nosná konstrukce - horní deska</t>
  </si>
  <si>
    <t>(5,266+5,076)*3,000+0,330*(3,000*2+5,266*2+5,076*2)</t>
  </si>
  <si>
    <t>156</t>
  </si>
  <si>
    <t>-773919569</t>
  </si>
  <si>
    <t>266,008*0,00035 'Přepočtené koeficientem množství</t>
  </si>
  <si>
    <t>157</t>
  </si>
  <si>
    <t>711112002</t>
  </si>
  <si>
    <t>Provedení izolace proti zemní vlhkosti natěradly a tmely za studena na ploše svislé S nátěrem lakem asfaltovým</t>
  </si>
  <si>
    <t>-2076688283</t>
  </si>
  <si>
    <t>158</t>
  </si>
  <si>
    <t>-2125004161</t>
  </si>
  <si>
    <t>266,008*0,00045 'Přepočtené koeficientem množství</t>
  </si>
  <si>
    <t>159</t>
  </si>
  <si>
    <t>711142559</t>
  </si>
  <si>
    <t>Provedení izolace proti zemní vlhkosti pásy přitavením NAIP na ploše svislé S</t>
  </si>
  <si>
    <t>1401719184</t>
  </si>
  <si>
    <t>160</t>
  </si>
  <si>
    <t>62832134</t>
  </si>
  <si>
    <t>pás těžký asfaltovaný V60 S40</t>
  </si>
  <si>
    <t>1951796096</t>
  </si>
  <si>
    <t>88,948*1,2 'Přepočtené koeficientem množství</t>
  </si>
  <si>
    <t>161</t>
  </si>
  <si>
    <t>711341564</t>
  </si>
  <si>
    <t>Provedení izolace mostovek pásy přitavením NAIP</t>
  </si>
  <si>
    <t>1271338271</t>
  </si>
  <si>
    <t>(5,266+0,300)*(3,000+2*0,150)+(5,076+0,300)*(3,000+2*0,150)</t>
  </si>
  <si>
    <t>0,500*3,500*2*2</t>
  </si>
  <si>
    <t>162</t>
  </si>
  <si>
    <t>62833159</t>
  </si>
  <si>
    <t>pás těžký asfaltovaný G 200 S40</t>
  </si>
  <si>
    <t>-1684361993</t>
  </si>
  <si>
    <t>43,109*1,15 'Přepočtené koeficientem množství</t>
  </si>
  <si>
    <t>163</t>
  </si>
  <si>
    <t>711491171</t>
  </si>
  <si>
    <t>Provedení izolace proti povrchové a podpovrchové tlakové vodě ostatní na ploše vodorovné V z textilií, vrstva podkladní</t>
  </si>
  <si>
    <t>2102102357</t>
  </si>
  <si>
    <t>4,405*8,020+4,405*4,800+4,02*4,770+4,020*8,060</t>
  </si>
  <si>
    <t>164</t>
  </si>
  <si>
    <t>69311009</t>
  </si>
  <si>
    <t>geotextilie tkaná PP 60kN/m</t>
  </si>
  <si>
    <t>1911206396</t>
  </si>
  <si>
    <t>108,049*1,05 'Přepočtené koeficientem množství</t>
  </si>
  <si>
    <t>165</t>
  </si>
  <si>
    <t>711491172</t>
  </si>
  <si>
    <t>Provedení izolace proti povrchové a podpovrchové tlakové vodě ostatní na ploše vodorovné V z textilií, vrstva ochranná</t>
  </si>
  <si>
    <t>-1334760583</t>
  </si>
  <si>
    <t>166</t>
  </si>
  <si>
    <t>69311010</t>
  </si>
  <si>
    <t>geotextilie tkaná PP 80kN/m</t>
  </si>
  <si>
    <t>-507780623</t>
  </si>
  <si>
    <t>144,158*1,05 'Přepočtené koeficientem množství</t>
  </si>
  <si>
    <t>167</t>
  </si>
  <si>
    <t>711491173</t>
  </si>
  <si>
    <t>Provedení izolace proti povrchové a podpovrchové tlakové vodě ostatní na ploše vodorovné V z nopové fólie</t>
  </si>
  <si>
    <t>-1445228288</t>
  </si>
  <si>
    <t>168</t>
  </si>
  <si>
    <t>28323005</t>
  </si>
  <si>
    <t>fólie drenážní nopová v 8mm tl 0,5mm š 2,0m</t>
  </si>
  <si>
    <t>1694985015</t>
  </si>
  <si>
    <t>108,049*1,2 'Přepočtené koeficientem množství</t>
  </si>
  <si>
    <t>169</t>
  </si>
  <si>
    <t>711491176</t>
  </si>
  <si>
    <t>Provedení izolace proti povrchové a podpovrchové tlakové vodě ostatní na ploše vodorovné V připevnění izolace ukončovací lištou</t>
  </si>
  <si>
    <t>1027009774</t>
  </si>
  <si>
    <t>7,300+4,500+3,600+4,500+3,500+4,400+7,300+4,400</t>
  </si>
  <si>
    <t>170</t>
  </si>
  <si>
    <t>28323011</t>
  </si>
  <si>
    <t>lišta ukončovací provětrávací pro drenážní fólie nopové</t>
  </si>
  <si>
    <t>1151376122</t>
  </si>
  <si>
    <t>767</t>
  </si>
  <si>
    <t>Konstrukce zámečnické</t>
  </si>
  <si>
    <t>171</t>
  </si>
  <si>
    <t>767996803</t>
  </si>
  <si>
    <t>Demontáž ostatních zámečnických konstrukcí o hmotnosti jednotlivých dílů rozebráním přes 100 do 250 kg</t>
  </si>
  <si>
    <t>-698502053</t>
  </si>
  <si>
    <t>Poznámka k položce:
Zajištění stožáru NN
- včetně odvozu a zajištění likvidace (kovošrot) - výzisk náleží objednateli</t>
  </si>
  <si>
    <t>750</t>
  </si>
  <si>
    <t>Práce a dodávky M</t>
  </si>
  <si>
    <t>21-M</t>
  </si>
  <si>
    <t>Elektromontáže</t>
  </si>
  <si>
    <t>172</t>
  </si>
  <si>
    <t>210040061</t>
  </si>
  <si>
    <t>Montáž kotev venkovního vedení nn sloupových pro stožár do země včetně uložení kotvy, tahu do 30 kN</t>
  </si>
  <si>
    <t>1147192396</t>
  </si>
  <si>
    <t>Poznámka k položce:
Zajištění stability trakčního stožáru DPP (2 ks x 2 ks)
- provedení je věcí zhotovitele
- vrcholový tah 16 kN</t>
  </si>
  <si>
    <t>173</t>
  </si>
  <si>
    <t>13010014</t>
  </si>
  <si>
    <t>tyč ocelová kruhová jakost 11 375 D 16mm</t>
  </si>
  <si>
    <t>-115380639</t>
  </si>
  <si>
    <t>4*25*0,002</t>
  </si>
  <si>
    <t>174</t>
  </si>
  <si>
    <t>043134000</t>
  </si>
  <si>
    <t>Zkoušky zatěžovací</t>
  </si>
  <si>
    <t>1944198357</t>
  </si>
  <si>
    <t>Poznámka k položce:
kouška zhutnění pod vozovkou dle TKP</t>
  </si>
  <si>
    <t>4*1</t>
  </si>
  <si>
    <t>SO 411 - Přeložka VN a sdělovacího kabelu PRE</t>
  </si>
  <si>
    <t xml:space="preserve">    22-M - Montáže technologických zařízení pro dopravní stavby</t>
  </si>
  <si>
    <t xml:space="preserve">    46-M - Zemní práce při extr.mont.pracích</t>
  </si>
  <si>
    <t>1679237876</t>
  </si>
  <si>
    <t>proviz trasa</t>
  </si>
  <si>
    <t>0,5*0,35*45*1,8</t>
  </si>
  <si>
    <t>def trasa</t>
  </si>
  <si>
    <t>0,6*0,35*10*1,8</t>
  </si>
  <si>
    <t>0,6*0,35*(75-10)*1,8</t>
  </si>
  <si>
    <t>997223845</t>
  </si>
  <si>
    <t>-2346068</t>
  </si>
  <si>
    <t>(0,6+0,35)*60*0,15*2,2</t>
  </si>
  <si>
    <t>210102025</t>
  </si>
  <si>
    <t>Propojení kabelů nebo vodičů spojkou do 22 kV venkovní páskovou vodičů přechodových celoplastových a s papírovou izolací</t>
  </si>
  <si>
    <t>-265767497</t>
  </si>
  <si>
    <t>4*2</t>
  </si>
  <si>
    <t>R2</t>
  </si>
  <si>
    <t>přechodová spojka VN včetně spojovačů, průřez 240 mm2</t>
  </si>
  <si>
    <t>256</t>
  </si>
  <si>
    <t>1166589496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</si>
  <si>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</si>
  <si>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</si>
  <si>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-2111935059</t>
  </si>
  <si>
    <t>210280391</t>
  </si>
  <si>
    <t>Zkoušky vodičů a kabelů zvýšeným napětím kabelů silových do 35 kV</t>
  </si>
  <si>
    <t>-35231405</t>
  </si>
  <si>
    <t>210931018</t>
  </si>
  <si>
    <t>Montáž kabelů hliníkových vn 22 kV a 35 kV bez ukončení stíněných plných nebo laněných kulatých s izolací ze sítěného polyetylenu nebo bezhalogenových (AXEKVCE, AXEKCE,...) uložených volně, počtu a průřezu žil 1x240 mm2</t>
  </si>
  <si>
    <t>-1405658872</t>
  </si>
  <si>
    <t>45*3*2*1,1</t>
  </si>
  <si>
    <t>75*3*2*1,1</t>
  </si>
  <si>
    <t>R3</t>
  </si>
  <si>
    <t>kabel 22-AXEKVCEY+OT</t>
  </si>
  <si>
    <t>785964306</t>
  </si>
  <si>
    <t>210931018-D</t>
  </si>
  <si>
    <t>Demontáž kabelů hliníkových vn 22 kV a 35 kV bez ukončení stíněných plných nebo laněných kulatých s izolací ze sítěného polyetylenu nebo bezhalogenových (AXEKVCE, AXEKCE,...) uložených volně, počtu a průřezu žil 1x240 mm2</t>
  </si>
  <si>
    <t>1756162661</t>
  </si>
  <si>
    <t>75+45</t>
  </si>
  <si>
    <t>210950111</t>
  </si>
  <si>
    <t>Ostatní práce při montáži vodičů, šňůr a kabelů svazkování jednožilových kabelů vn</t>
  </si>
  <si>
    <t>323366412</t>
  </si>
  <si>
    <t>(45+75)*2</t>
  </si>
  <si>
    <t>22-M</t>
  </si>
  <si>
    <t>Montáže technologických zařízení pro dopravní stavby</t>
  </si>
  <si>
    <t>220060345</t>
  </si>
  <si>
    <t>Přeměření izolačního stavu a kontinuity žil kabelu včetně úpravy dvou konců kabelu ke zkoušení, přezkoušení elektrických hodnot kabelu, úpravy a uzavření dvou konců konců kabelu úložného 60 žil</t>
  </si>
  <si>
    <t>782721407</t>
  </si>
  <si>
    <t>220060773</t>
  </si>
  <si>
    <t>Montáž kabelu sdělovacího párového volně uloženého včetně přistavení kabelového bubnu ke kabelové komoře nebo telekomunikačnímu kanálku, pročištění otvoru v tvárnicové, žlabové nebo trubkové trase a zatažení kabelu, odříznutí kabelu, uzavření konců a uzavření kabelu ručně zatahovaného TCEKE, TCEKFE, TCEKFY, TCEKEZE -Y, TCEKPFLEY, TCEKPFLEZE -Y s jádrem 1,00 mm 24 až 30 P</t>
  </si>
  <si>
    <t>2121464578</t>
  </si>
  <si>
    <t>(45+75)*1,05</t>
  </si>
  <si>
    <t>1148539</t>
  </si>
  <si>
    <t>KABEL TCEKEZY 24PX1</t>
  </si>
  <si>
    <t>887819878</t>
  </si>
  <si>
    <t>220060773-D</t>
  </si>
  <si>
    <t>Demontáž kabelu sdělovacího párového volně uloženého včetně přistavení kabelového bubnu ke kabelové komoře nebo telekomunikačnímu kanálku, pročištění otvoru v tvárnicové, žlabové nebo trubkové trase a zatažení kabelu, odříznutí kabelu, uzavření konců a uzavření kabelu ručně zatahovaného TCEKE, TCEKFE, TCEKFY, TCEKEZE -Y, TCEKPFLEY, TCEKPFLEZE -Y s jádrem 1,00 mm 24 až 30 P</t>
  </si>
  <si>
    <t>-455897827</t>
  </si>
  <si>
    <t>(75+45)</t>
  </si>
  <si>
    <t>220080104</t>
  </si>
  <si>
    <t>Montáž spojky S rovné pro kabely párové plastové a ovládací včetně přeměření izolačního odporu, sestavení montážního stojanu, upnutí kabelu do stojanu, spojení žil, svaření spojky, uvolnění kabelu a uložení spojky do jámy s jádrem 1,0 mm bez pancíře S 1 do 24 žil</t>
  </si>
  <si>
    <t>105728027</t>
  </si>
  <si>
    <t>R1</t>
  </si>
  <si>
    <t>SCXCZ 75/15-300</t>
  </si>
  <si>
    <t>1005988542</t>
  </si>
  <si>
    <t>220111431</t>
  </si>
  <si>
    <t>Měření na místním sdělovacím kabelu včetně měření kontinuity žil, smyčkových a izolačních odporů, vyplnění měření protokolu jednosměrné</t>
  </si>
  <si>
    <t>pár</t>
  </si>
  <si>
    <t>2016280343</t>
  </si>
  <si>
    <t>220182024</t>
  </si>
  <si>
    <t>Označení optického kabelu nebo spojky HDPE trubky zaměřovacím markrem</t>
  </si>
  <si>
    <t>1007915433</t>
  </si>
  <si>
    <t>1240397</t>
  </si>
  <si>
    <t>3M BALL MARKER 1402 POWER/ELEKTRO CERV.</t>
  </si>
  <si>
    <t>-1797996880</t>
  </si>
  <si>
    <t>46-M</t>
  </si>
  <si>
    <t>Zemní práce při extr.mont.pracích</t>
  </si>
  <si>
    <t>460030173</t>
  </si>
  <si>
    <t>Přípravné terénní práce odstranění podkladu nebo krytu komunikace včetně rozpojení na kusy a zarovnání styčné spáry ze živice, tloušťky přes 10 do 15 cm</t>
  </si>
  <si>
    <t>-216835145</t>
  </si>
  <si>
    <t>(0,6+0,35)*60</t>
  </si>
  <si>
    <t>460030193</t>
  </si>
  <si>
    <t>Přípravné terénní práce řezání spár v podkladu nebo krytu živičném, tloušťky přes 10 do 15 cm</t>
  </si>
  <si>
    <t>1236647928</t>
  </si>
  <si>
    <t>2*60</t>
  </si>
  <si>
    <t>460071003</t>
  </si>
  <si>
    <t>Hloubení nezapažených jam strojně pro ostatní konstrukce včetně přemístění výkopku do vzdálenosti 3 m od okraje jámy nebo naložení na dopravní prostředek v hornině třídy 3</t>
  </si>
  <si>
    <t>1044206391</t>
  </si>
  <si>
    <t>pro kabelovou spojku</t>
  </si>
  <si>
    <t>4*(4,0*10,5*1,3)</t>
  </si>
  <si>
    <t>460151553</t>
  </si>
  <si>
    <t>Hloubení zapažených i nezapažených kabelových rýh ručně včetně urovnání dna s přemístěním výkopku do vzdálenosti 3 m od okraje jámy nebo naložením na dopravní prostředek ostatních rozměrů, v hornině třídy 3</t>
  </si>
  <si>
    <t>332747141</t>
  </si>
  <si>
    <t>0,5*0,8*45*2</t>
  </si>
  <si>
    <t>0,6*0,8*10</t>
  </si>
  <si>
    <t>0,6*1,16*(75-10)</t>
  </si>
  <si>
    <t>460300001</t>
  </si>
  <si>
    <t>Zásyp jam strojně s uložením výkopku ve vrstvách včetně zhutnění a urovnání povrchu v zástavbě</t>
  </si>
  <si>
    <t>557803247</t>
  </si>
  <si>
    <t>460421042</t>
  </si>
  <si>
    <t>Kabelové lože včetně podsypu, zhutnění a urovnání povrchu z písku nebo štěrkopísku tloušťky 5 cm nad kabel zakryté betonovými deskami vel. 50 x 25 cm, šířky lože přes 25 do 50 cm</t>
  </si>
  <si>
    <t>-594341972</t>
  </si>
  <si>
    <t>460421043</t>
  </si>
  <si>
    <t>Kabelové lože včetně podsypu, zhutnění a urovnání povrchu z písku nebo štěrkopísku tloušťky 5 cm nad kabel zakryté betonovými deskami vel. 50 x 25 cm, šířky lože přes 50 do 75 cm</t>
  </si>
  <si>
    <t>130873376</t>
  </si>
  <si>
    <t>2*75</t>
  </si>
  <si>
    <t>59213005</t>
  </si>
  <si>
    <t>deska krycí betonová 50 x 23/15,4 x 4,5 cm</t>
  </si>
  <si>
    <t>-2493565</t>
  </si>
  <si>
    <t>(45+3*75)</t>
  </si>
  <si>
    <t>460490013</t>
  </si>
  <si>
    <t>Krytí kabelů, spojek, koncovek a odbočnic kabelů výstražnou fólií z PVC včetně vyrovnání povrchu rýhy, rozvinutí a uložení fólie do rýhy, fólie šířky do 34cm</t>
  </si>
  <si>
    <t>-373484723</t>
  </si>
  <si>
    <t>75*2</t>
  </si>
  <si>
    <t>69311311</t>
  </si>
  <si>
    <t>pás varovný plný PE šíře 33 cm s potiskem</t>
  </si>
  <si>
    <t>-1032180766</t>
  </si>
  <si>
    <t>460510201</t>
  </si>
  <si>
    <t>Kabelové prostupy, kanály a multikanály kanály z prefabrikovaných betonových žlabů včetně utěsnění, vyspárování a zakrytí víkem do rýhy, bez výkopových prací neasfaltované 17x14/10,5x10 cm</t>
  </si>
  <si>
    <t>-1337950665</t>
  </si>
  <si>
    <t>2*10</t>
  </si>
  <si>
    <t>59213344</t>
  </si>
  <si>
    <t>poklop kabelového žlabu betonový 50x16x3,5 cm</t>
  </si>
  <si>
    <t>-415753354</t>
  </si>
  <si>
    <t>10*2*2</t>
  </si>
  <si>
    <t>59213009</t>
  </si>
  <si>
    <t>žlab kabelový betonový k ochraně zemního drátovodného vedení 100x17x14 cm</t>
  </si>
  <si>
    <t>-605776760</t>
  </si>
  <si>
    <t>10*2</t>
  </si>
  <si>
    <t>460561821</t>
  </si>
  <si>
    <t>Zásyp kabelových rýh strojně s uložením výkopku ve vrstvách včetně zhutnění a urovnání povrchu v zástavbě</t>
  </si>
  <si>
    <t>-322484133</t>
  </si>
  <si>
    <t>0,5*(0,8+0,8-0,35)*45</t>
  </si>
  <si>
    <t>0,6*(0,8-0,35)*10</t>
  </si>
  <si>
    <t>0,6*(1,16-0,35)*(75-10)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</si>
  <si>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</si>
  <si>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</si>
  <si>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748394170</t>
  </si>
  <si>
    <t>0,5*0,35*45</t>
  </si>
  <si>
    <t>0,6*0,35*10</t>
  </si>
  <si>
    <t>0,6*0,35*(75-10)</t>
  </si>
  <si>
    <t>vozovka</t>
  </si>
  <si>
    <t>(0,6+0,35)*60*0,15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</si>
  <si>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</si>
  <si>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</si>
  <si>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1171303586</t>
  </si>
  <si>
    <t>0,5*0,35*45*19</t>
  </si>
  <si>
    <t>0,6*0,35*10*19</t>
  </si>
  <si>
    <t>0,6*0,35*(75-10)*19</t>
  </si>
  <si>
    <t>(0,6+0,35)*60*0,15*19</t>
  </si>
  <si>
    <t>Geodetické práce při provádění stavby</t>
  </si>
  <si>
    <t>KPL</t>
  </si>
  <si>
    <t>-1137654241</t>
  </si>
  <si>
    <t>Koordinační činnost</t>
  </si>
  <si>
    <t>-1960136775</t>
  </si>
  <si>
    <t>koordinační činnost s PRE, beznapěťový stav</t>
  </si>
  <si>
    <t>SO 431 - VO</t>
  </si>
  <si>
    <t xml:space="preserve">    741 - Elektroinstalace - silnoproud</t>
  </si>
  <si>
    <t>1743457038</t>
  </si>
  <si>
    <t>9,8*1,8</t>
  </si>
  <si>
    <t>741</t>
  </si>
  <si>
    <t>Elektroinstalace - silnoproud</t>
  </si>
  <si>
    <t>741122134</t>
  </si>
  <si>
    <t>Montáž kabelů měděných bez ukončení uložených v trubkách zatažených plných kulatých nebo bezhalogenových (CYKY) počtu a průřezu žil 4x16 až 25 mm2</t>
  </si>
  <si>
    <t>-603863960</t>
  </si>
  <si>
    <t>(50+30+35+6*2)*1,05</t>
  </si>
  <si>
    <t>34111610</t>
  </si>
  <si>
    <t>kabel silový s Cu jádrem 1 kV 4x25mm2</t>
  </si>
  <si>
    <t>-1247714847</t>
  </si>
  <si>
    <t>121,227272727273*1,1 'Přepočtené koeficientem množství</t>
  </si>
  <si>
    <t>741123226</t>
  </si>
  <si>
    <t>Montáž kabelů hliníkových bez ukončení uložených volně plných nebo laněných kulatých (AYKY) počtu a průřezu žil 4x35 až 50 mm2</t>
  </si>
  <si>
    <t>-172299845</t>
  </si>
  <si>
    <t>(45+2+2)*1,05</t>
  </si>
  <si>
    <t>34113122</t>
  </si>
  <si>
    <t xml:space="preserve">kabel silový s Al jádrem 1 kV  4x35mm2</t>
  </si>
  <si>
    <t>-2026844640</t>
  </si>
  <si>
    <t>741132134</t>
  </si>
  <si>
    <t>Ukončení kabelů smršťovací záklopkou nebo páskou se zapojením bez letování, počtu a průřezu žil 4x25 mm2</t>
  </si>
  <si>
    <t>-968119534</t>
  </si>
  <si>
    <t>741132135</t>
  </si>
  <si>
    <t>Ukončení kabelů smršťovací záklopkou nebo páskou se zapojením bez letování, počtu a průřezu žil 4x35 mm2</t>
  </si>
  <si>
    <t>1413627873</t>
  </si>
  <si>
    <t>1187950</t>
  </si>
  <si>
    <t>SMRST.ROZ.KAB.KONCOVKA SEH4 35-15</t>
  </si>
  <si>
    <t>-707880387</t>
  </si>
  <si>
    <t>Poznámka k položce:
Teplem smrštitelná rozdělovací hlava s lepidlem pro 4–žilové kabely a vedení Použití: Vodotěsná rozdělovací hlava (koncovka) pro plastové, gumové a papírem izolované kabely pro vnitřní i venkovní prostory. Vlastnosti: • s termoplastickým lepidlem • tlakuodolná a vodotěsná • vynikající mechanické, chemické a elektrické vlastnosti • UV odolnost • bezhalogenová</t>
  </si>
  <si>
    <t>741136002</t>
  </si>
  <si>
    <t>Propojení kabelů nebo vodičů spojkou venkovní teplem smršťovací kabelů celoplastových, počtu a průřezu žil 4x25 až 35 mm2</t>
  </si>
  <si>
    <t>1582889002</t>
  </si>
  <si>
    <t>1225511</t>
  </si>
  <si>
    <t>SPOJKA SMOE-81513</t>
  </si>
  <si>
    <t>2043848747</t>
  </si>
  <si>
    <t>741810002</t>
  </si>
  <si>
    <t>Zkoušky a prohlídky elektrických rozvodů a zařízení celková prohlídka a vyhotovení revizní zprávy pro objem montážních prací přes 100 do 500 tis. Kč</t>
  </si>
  <si>
    <t>111523575</t>
  </si>
  <si>
    <t>montáž provizorní kabelové lávky, rozpětí 6,5 m</t>
  </si>
  <si>
    <t>-518341794</t>
  </si>
  <si>
    <t>včetně uzemnění</t>
  </si>
  <si>
    <t>provizorní kabelová lávka</t>
  </si>
  <si>
    <t>-1013232203</t>
  </si>
  <si>
    <t>Poznámka k položce:
Zřízení i odstranění</t>
  </si>
  <si>
    <t>210204125</t>
  </si>
  <si>
    <t>Montáž patic stožárů osvětlení litinových</t>
  </si>
  <si>
    <t>516458345</t>
  </si>
  <si>
    <t>210204125-D</t>
  </si>
  <si>
    <t>Demontáž patic stožárů osvětlení litinových</t>
  </si>
  <si>
    <t>533942498</t>
  </si>
  <si>
    <t>210812037-D</t>
  </si>
  <si>
    <t>Demontáž izolovaných kabelů měděných do 1 kV bez ukončení plných a kulatých (CYKY, CHKE-R,...) uložených volně nebo v liště počtu a průřezu žil 4x25 až 35 mm2</t>
  </si>
  <si>
    <t>-12393366</t>
  </si>
  <si>
    <t>50+30</t>
  </si>
  <si>
    <t>210902013-D</t>
  </si>
  <si>
    <t>Demontáž izolovaných kabelů hliníkových do 1 kV bez ukončení plných nebo laněných kulatých (AYKY,...) uložených volně počtu a průřezu žil 4x35 mm2</t>
  </si>
  <si>
    <t>1162484161</t>
  </si>
  <si>
    <t>45+35</t>
  </si>
  <si>
    <t>-1559222371</t>
  </si>
  <si>
    <t>0,35*0,45*(30+45+35+15)</t>
  </si>
  <si>
    <t>0,35*0,45*(45+15)</t>
  </si>
  <si>
    <t>0,15*0,45*(50-15)</t>
  </si>
  <si>
    <t>460421113</t>
  </si>
  <si>
    <t>Kabelové lože včetně podsypu, zhutnění a urovnání povrchu z písku nebo štěrkopísku tloušťky 10 cm nad kabel zakryté cihlami, na šířku lože přes 30 do 45 cm</t>
  </si>
  <si>
    <t>-1294552409</t>
  </si>
  <si>
    <t>50+30+45+35</t>
  </si>
  <si>
    <t>59610001</t>
  </si>
  <si>
    <t>cihla pálená plná 290x140x65mm do P15</t>
  </si>
  <si>
    <t>161339523</t>
  </si>
  <si>
    <t>Poznámka k položce:
Spotřeba: 333 kus/m3</t>
  </si>
  <si>
    <t>(50+30+45+35)/0,3</t>
  </si>
  <si>
    <t>460561603</t>
  </si>
  <si>
    <t>Zásyp kabelových rýh ručně s uložením výkopku ve vrstvách včetně zhutnění a urovnání povrchu šířky 140 cm ostatních rozměrů, v hornině třídy 3</t>
  </si>
  <si>
    <t>-1914137798</t>
  </si>
  <si>
    <t>0,35*(0,45-0,2)*(30+45+35+15)</t>
  </si>
  <si>
    <t>0,15*(0,45-0,2)*(50-15)</t>
  </si>
  <si>
    <t>2116289994</t>
  </si>
  <si>
    <t>0,35*0,2*(30+45+35+15)</t>
  </si>
  <si>
    <t>0,15*0,2*(50-15)</t>
  </si>
  <si>
    <t>-1909966150</t>
  </si>
  <si>
    <t>0,35*0,2*(30+45+35+15)*19</t>
  </si>
  <si>
    <t>0,15*0,2*(50-15)*19</t>
  </si>
  <si>
    <t>1052579744</t>
  </si>
  <si>
    <t>SO 432 - Přeložka NN PRE</t>
  </si>
  <si>
    <t>1350850953</t>
  </si>
  <si>
    <t>0,35*0,2*45*1,8</t>
  </si>
  <si>
    <t>0,35*0,2*90*1,8</t>
  </si>
  <si>
    <t>741123233</t>
  </si>
  <si>
    <t>Montáž kabelů hliníkových bez ukončení uložených volně plných nebo laněných kulatých (AYKY) počtu a průřezu žil 3x150+70 až 240+120 mm2</t>
  </si>
  <si>
    <t>-816061048</t>
  </si>
  <si>
    <t>provizorní (185)</t>
  </si>
  <si>
    <t>3*45*1,1</t>
  </si>
  <si>
    <t>definitivní (240)</t>
  </si>
  <si>
    <t>3*90*1,1</t>
  </si>
  <si>
    <t>34113235</t>
  </si>
  <si>
    <t xml:space="preserve">kabel silový s Al jádrem 1 kV  3x185+95mm2</t>
  </si>
  <si>
    <t>1900704303</t>
  </si>
  <si>
    <t>45*3*1,1</t>
  </si>
  <si>
    <t>kabel silový s Al jádrem 1 kV 3x240+120-OT</t>
  </si>
  <si>
    <t>1197539306</t>
  </si>
  <si>
    <t>90*3*1,1</t>
  </si>
  <si>
    <t>210100193</t>
  </si>
  <si>
    <t>Ukončení kabelů smršťovací záklopkou nebo páskou se zapojením bez letování počtu a průřezu žil do 3 x 240 + 120 mm2</t>
  </si>
  <si>
    <t>114117744</t>
  </si>
  <si>
    <t>3+1</t>
  </si>
  <si>
    <t>1187948</t>
  </si>
  <si>
    <t>SMRST.ROZ.KAB.KONCOVKA SEH4 95-36</t>
  </si>
  <si>
    <t>875098668</t>
  </si>
  <si>
    <t>210101237</t>
  </si>
  <si>
    <t>Propojení kabelů nebo vodičů spojkou do 1 kV venkovní smršťovací kabelů celoplastových, počtu a průřezu žil do 3 x 185 + 95 až 240 + 120 mm2</t>
  </si>
  <si>
    <t>-1581282176</t>
  </si>
  <si>
    <t>1250516</t>
  </si>
  <si>
    <t>SMRST.SPOJKA SMH-4 150-240/PB/V SE SPOJO</t>
  </si>
  <si>
    <t>914022070</t>
  </si>
  <si>
    <t>1790937770</t>
  </si>
  <si>
    <t>210902045-D</t>
  </si>
  <si>
    <t>Demontáž izolovaných kabelů hliníkových do 1 kV bez ukončení plných nebo laněných kulatých (AYKY,...) uložených volně počtu a průřezu žil 3x185+95 mm2</t>
  </si>
  <si>
    <t>836682199</t>
  </si>
  <si>
    <t>3*(45+90)</t>
  </si>
  <si>
    <t>utěsnění prostupů do transformovny</t>
  </si>
  <si>
    <t>-16718155</t>
  </si>
  <si>
    <t>-522519519</t>
  </si>
  <si>
    <t>0,35*0,45*45*2</t>
  </si>
  <si>
    <t>0,35*0,45*90</t>
  </si>
  <si>
    <t>460421123</t>
  </si>
  <si>
    <t>Kabelové lože včetně podsypu, zhutnění a urovnání povrchu z písku nebo štěrkopísku tloušťky 10 cm nad kabel zakryté betonovými deskami vel. 50 x 15 cm, šířky lože přes 30 do 45 cm</t>
  </si>
  <si>
    <t>-1355076680</t>
  </si>
  <si>
    <t>45+90</t>
  </si>
  <si>
    <t>67481614</t>
  </si>
  <si>
    <t>1095231821</t>
  </si>
  <si>
    <t>0,35*(0,45+0,45-0,2)*45</t>
  </si>
  <si>
    <t>0,35*(0,45-0,2)*90</t>
  </si>
  <si>
    <t>2065951077</t>
  </si>
  <si>
    <t>0,35*0,2*45</t>
  </si>
  <si>
    <t>0,35*0,2*90</t>
  </si>
  <si>
    <t>-108140595</t>
  </si>
  <si>
    <t>0,35*0,2*45*19</t>
  </si>
  <si>
    <t>0,35*0,2*90*19</t>
  </si>
  <si>
    <t>1036313763</t>
  </si>
  <si>
    <t>558123592</t>
  </si>
  <si>
    <t>SO 433 - Přeložka NN DPP - dráhový kabel</t>
  </si>
  <si>
    <t>HSV - HSV</t>
  </si>
  <si>
    <t>1816236482</t>
  </si>
  <si>
    <t>65,484*1,8</t>
  </si>
  <si>
    <t>741121206</t>
  </si>
  <si>
    <t>Montáž izolovaných vodičů hliníkových bez ukončení uložených volně plných a laněných (AY, AYY) průřezu žíly 500 mm2</t>
  </si>
  <si>
    <t>-1347440682</t>
  </si>
  <si>
    <t>def. trasa</t>
  </si>
  <si>
    <t>(4+7)*60*1,1</t>
  </si>
  <si>
    <t>(4+4)*30*1,1</t>
  </si>
  <si>
    <t>3*40*1,1</t>
  </si>
  <si>
    <t>(4+4)*40*1,1</t>
  </si>
  <si>
    <t>3*42*1,1</t>
  </si>
  <si>
    <t>1230544</t>
  </si>
  <si>
    <t>KABEL 3-AHKCY 1X500 RMV/35 C</t>
  </si>
  <si>
    <t>-1134884404</t>
  </si>
  <si>
    <t>741130554</t>
  </si>
  <si>
    <t>Ukončení vodičů izolovaných s označením a zapojením smršťovací záklopkou nebo páskou bez letování, průřezu žíly do 500 mm2</t>
  </si>
  <si>
    <t>-394571330</t>
  </si>
  <si>
    <t>6+3+1</t>
  </si>
  <si>
    <t>venkovní koncovka na kabel 500mm2</t>
  </si>
  <si>
    <t>1639007582</t>
  </si>
  <si>
    <t>741136121</t>
  </si>
  <si>
    <t>Propojení kabelů nebo vodičů spojkou venkovní litinovou kabelů nebo vodičů celoplastových, počtu a průřezu žil do 1x500 mm2</t>
  </si>
  <si>
    <t>1776208829</t>
  </si>
  <si>
    <t>11+8+3+8+8+8+2+3+3+3</t>
  </si>
  <si>
    <t>1353504</t>
  </si>
  <si>
    <t>IJPC 03/1x500 SPOJKA S LIS. SPOJ./15093/</t>
  </si>
  <si>
    <t>-1754699517</t>
  </si>
  <si>
    <t>741210004</t>
  </si>
  <si>
    <t>Montáž rozvodnic oceloplechových nebo plastových bez zapojení vodičů běžných, hmotnosti do 150 kg</t>
  </si>
  <si>
    <t>-238264736</t>
  </si>
  <si>
    <t>Skříň pro zpětné vedení s koncovkovým dílem</t>
  </si>
  <si>
    <t>-2128375148</t>
  </si>
  <si>
    <t>včetně výstroje</t>
  </si>
  <si>
    <t>741810003</t>
  </si>
  <si>
    <t>Zkoušky a prohlídky elektrických rozvodů a zařízení celková prohlídka a vyhotovení revizní zprávy pro objem montážních prací přes 500 do 1000 tis. Kč</t>
  </si>
  <si>
    <t>17979444</t>
  </si>
  <si>
    <t>Demontáž rozvaděče zpětných propudů</t>
  </si>
  <si>
    <t>86963353</t>
  </si>
  <si>
    <t>Poznámka k položce:
včetně odvozu a předání správci</t>
  </si>
  <si>
    <t>220890401</t>
  </si>
  <si>
    <t>Vyhotovení protokolu UTZ včetně funkční zkoušky, posouzení a vyhodnocení podkladů, vypracování protokolu, evidence protokolu pro silnoproudá zařízení a zdroje</t>
  </si>
  <si>
    <t>1950552502</t>
  </si>
  <si>
    <t>460010025</t>
  </si>
  <si>
    <t>Vytyčení trasy inženýrských sítí v zastavěném prostoru</t>
  </si>
  <si>
    <t>km</t>
  </si>
  <si>
    <t>1939230095</t>
  </si>
  <si>
    <t>-1883570861</t>
  </si>
  <si>
    <t>1,1*60</t>
  </si>
  <si>
    <t>1236616702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</si>
  <si>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</si>
  <si>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</si>
  <si>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-106982250</t>
  </si>
  <si>
    <t>spojkoviště</t>
  </si>
  <si>
    <t>10*1,2</t>
  </si>
  <si>
    <t>357980388</t>
  </si>
  <si>
    <t>1,05*0,735*60</t>
  </si>
  <si>
    <t>0,750*0,735*30</t>
  </si>
  <si>
    <t>0,650*0,5*40</t>
  </si>
  <si>
    <t>0,750*0,735*40*2</t>
  </si>
  <si>
    <t>0,6*0,5*42*2</t>
  </si>
  <si>
    <t>-1720569604</t>
  </si>
  <si>
    <t>460421143</t>
  </si>
  <si>
    <t>Kabelové lože včetně podsypu, zhutnění a urovnání povrchu z písku nebo štěrkopísku tloušťky 10 cm nad kabel zakryté betonovými deskami vel. 50 x 25 cm, šířky lože přes 50 do 75 cm</t>
  </si>
  <si>
    <t>223058444</t>
  </si>
  <si>
    <t>60*2</t>
  </si>
  <si>
    <t>30*2</t>
  </si>
  <si>
    <t>40*2</t>
  </si>
  <si>
    <t>-571961048</t>
  </si>
  <si>
    <t>60*5</t>
  </si>
  <si>
    <t>30*4</t>
  </si>
  <si>
    <t>40*4</t>
  </si>
  <si>
    <t>42*2</t>
  </si>
  <si>
    <t>460500002</t>
  </si>
  <si>
    <t>Oddělení kabelů přepážkou s utěsněním, ve výkopu z betonových desek</t>
  </si>
  <si>
    <t>1608609352</t>
  </si>
  <si>
    <t>6,5*2</t>
  </si>
  <si>
    <t>-1231096296</t>
  </si>
  <si>
    <t>1,05*0,27*60</t>
  </si>
  <si>
    <t>0,750*0,27*30</t>
  </si>
  <si>
    <t>0,650*0,27*40</t>
  </si>
  <si>
    <t>0,750*(0,27+0,735)*40</t>
  </si>
  <si>
    <t>0,6*(0,5+0,27)*42</t>
  </si>
  <si>
    <t>-557893371</t>
  </si>
  <si>
    <t>1,05*(0,735-0,27)*60</t>
  </si>
  <si>
    <t>0,750*(0,735-0,27)*30</t>
  </si>
  <si>
    <t>0,650*(0,5-0,27)*40</t>
  </si>
  <si>
    <t>0,750*(0,735-0,27)*40</t>
  </si>
  <si>
    <t>0,6*(0,5-0,27)*42</t>
  </si>
  <si>
    <t>-1324111554</t>
  </si>
  <si>
    <t>1,05*(0,735-0,27)*60*19</t>
  </si>
  <si>
    <t>0,750*(0,735-0,27)*30*19</t>
  </si>
  <si>
    <t>0,650*(0,5-0,27)*40*19</t>
  </si>
  <si>
    <t>0,750*(0,735-0,27)*40*19</t>
  </si>
  <si>
    <t>0,6*(0,5-0,27)*42*19</t>
  </si>
  <si>
    <t>R4</t>
  </si>
  <si>
    <t>Provizorní zajištění stožáru trolejového vedení</t>
  </si>
  <si>
    <t>-602789227</t>
  </si>
  <si>
    <t>1845694991</t>
  </si>
  <si>
    <t>092103001</t>
  </si>
  <si>
    <t>Náklady na zkušební provoz</t>
  </si>
  <si>
    <t>-823994163</t>
  </si>
  <si>
    <t>SO 451 - Přeložka trasy optických kabelů</t>
  </si>
  <si>
    <t>-40950201</t>
  </si>
  <si>
    <t>0,45*0,25*42*1,8</t>
  </si>
  <si>
    <t>0,5*0,2*29*1,8</t>
  </si>
  <si>
    <t>220182022</t>
  </si>
  <si>
    <t>Uložení trubky HDPE do výkopu pro optický kabel bez zřízení lože a bez krytí</t>
  </si>
  <si>
    <t>1255692834</t>
  </si>
  <si>
    <t>pr. 40</t>
  </si>
  <si>
    <t>(42+29)*7*1,1</t>
  </si>
  <si>
    <t>pr. 50</t>
  </si>
  <si>
    <t>(42+29)*2*1,1</t>
  </si>
  <si>
    <t>optotrubka HDPE 40</t>
  </si>
  <si>
    <t>142442656</t>
  </si>
  <si>
    <t>optotrubka HDPE 50</t>
  </si>
  <si>
    <t>n</t>
  </si>
  <si>
    <t>-1719473014</t>
  </si>
  <si>
    <t>(29+42)*2*1,1</t>
  </si>
  <si>
    <t>220182022-D</t>
  </si>
  <si>
    <t>Demontáž - Uložení trubky HDPE do výkopu pro optický kabel bez zřízení lože a bez krytí</t>
  </si>
  <si>
    <t>2094600823</t>
  </si>
  <si>
    <t>(42+29)*9</t>
  </si>
  <si>
    <t>220182023</t>
  </si>
  <si>
    <t>Kontrola tlakutěsnosti HDPE trubky od 1m do 2000 m</t>
  </si>
  <si>
    <t>-306869326</t>
  </si>
  <si>
    <t>-844495821</t>
  </si>
  <si>
    <t>221077135</t>
  </si>
  <si>
    <t>220182025</t>
  </si>
  <si>
    <t>Kontrola průchodnosti trubky kalibrace do 2000 m</t>
  </si>
  <si>
    <t>-1919905900</t>
  </si>
  <si>
    <t>220182026</t>
  </si>
  <si>
    <t>Montáž spojky bez svařování na HDPE trubce rovné nebo redukční</t>
  </si>
  <si>
    <t>442095722</t>
  </si>
  <si>
    <t>9+9</t>
  </si>
  <si>
    <t>1179068</t>
  </si>
  <si>
    <t>SPOJKA HDPE 05040</t>
  </si>
  <si>
    <t>1158957435</t>
  </si>
  <si>
    <t>Poznámka k položce:
Spojka PP šroubovací pro chráničky optického kabelu HDPE ? 40 mm, šedá.</t>
  </si>
  <si>
    <t>7+7</t>
  </si>
  <si>
    <t>1201526</t>
  </si>
  <si>
    <t>SPOJKA HDPE 05050</t>
  </si>
  <si>
    <t>-1281451334</t>
  </si>
  <si>
    <t>Poznámka k položce:
Spojka PP šroubovací pro chráničky optického kabelu HDPE ? 50 mm, šedá.</t>
  </si>
  <si>
    <t>220182034</t>
  </si>
  <si>
    <t>Zafukování optického kabelu do trubky obsazené</t>
  </si>
  <si>
    <t>782531252</t>
  </si>
  <si>
    <t>PRE</t>
  </si>
  <si>
    <t>3000</t>
  </si>
  <si>
    <t>220182036</t>
  </si>
  <si>
    <t>Zafukování optického kabelu do trubky z HDPE</t>
  </si>
  <si>
    <t>2071301487</t>
  </si>
  <si>
    <t>T-Mobile</t>
  </si>
  <si>
    <t>700*2</t>
  </si>
  <si>
    <t>N4G</t>
  </si>
  <si>
    <t>6000*2</t>
  </si>
  <si>
    <t>Telia</t>
  </si>
  <si>
    <t>1800*2</t>
  </si>
  <si>
    <t>220182036-D</t>
  </si>
  <si>
    <t>Demontáž - Zafukování optického kabelu do trubky z HDPE</t>
  </si>
  <si>
    <t>1492818153</t>
  </si>
  <si>
    <t>220182203</t>
  </si>
  <si>
    <t>Montáž spojky optického kabelu venkovní s 24 vlákny</t>
  </si>
  <si>
    <t>-586300803</t>
  </si>
  <si>
    <t>220182205</t>
  </si>
  <si>
    <t>Montáž spojky optického kabelu venkovní s 48 vlákny</t>
  </si>
  <si>
    <t>-1981118903</t>
  </si>
  <si>
    <t>optická spojka</t>
  </si>
  <si>
    <t>625304910</t>
  </si>
  <si>
    <t>optický kabel SM 96 Ribbon</t>
  </si>
  <si>
    <t>-264935851</t>
  </si>
  <si>
    <t>R5</t>
  </si>
  <si>
    <t>optický kabelSM 72 vl.</t>
  </si>
  <si>
    <t>-997346649</t>
  </si>
  <si>
    <t>R6</t>
  </si>
  <si>
    <t>optický kabel SM 24 vl</t>
  </si>
  <si>
    <t>-405911590</t>
  </si>
  <si>
    <t>R7</t>
  </si>
  <si>
    <t>optický kabel SM 48 vl.</t>
  </si>
  <si>
    <t>260599109</t>
  </si>
  <si>
    <t>220182207</t>
  </si>
  <si>
    <t>Montáž spojky optického kabelu venkovní se 72 vlákny</t>
  </si>
  <si>
    <t>1262834547</t>
  </si>
  <si>
    <t>220182208</t>
  </si>
  <si>
    <t>Montáž spojky optického kabelu venkovní s 96 vlákny</t>
  </si>
  <si>
    <t>-114556180</t>
  </si>
  <si>
    <t>220182305</t>
  </si>
  <si>
    <t>Ukončení optického kabelu v optickém rozvaděči pro 48 vláken</t>
  </si>
  <si>
    <t>374889812</t>
  </si>
  <si>
    <t>220182523</t>
  </si>
  <si>
    <t>Měření útlumu optického kabelu na třech vlnových délkách při montáži (po položení) se 24 vlákny</t>
  </si>
  <si>
    <t>-1452342722</t>
  </si>
  <si>
    <t>220182525</t>
  </si>
  <si>
    <t>Měření útlumu optického kabelu na třech vlnových délkách při montáži (po položení) se 48 vlákny</t>
  </si>
  <si>
    <t>878336718</t>
  </si>
  <si>
    <t>220182527</t>
  </si>
  <si>
    <t>Měření útlumu optického kabelu na třech vlnových délkách při montáži (po položení) se 72 vlákny</t>
  </si>
  <si>
    <t>813648117</t>
  </si>
  <si>
    <t>220182528</t>
  </si>
  <si>
    <t>Měření útlumu optického kabelu na třech vlnových délkách při montáži (po položení) s 96 vlákny</t>
  </si>
  <si>
    <t>743831678</t>
  </si>
  <si>
    <t>R8</t>
  </si>
  <si>
    <t>zafukování MT</t>
  </si>
  <si>
    <t>1546450867</t>
  </si>
  <si>
    <t>3*700</t>
  </si>
  <si>
    <t>1286845</t>
  </si>
  <si>
    <t>MIKROTRUBICKA HDPE 10/8</t>
  </si>
  <si>
    <t>52936776</t>
  </si>
  <si>
    <t>R9</t>
  </si>
  <si>
    <t>-330320415</t>
  </si>
  <si>
    <t>1916075420</t>
  </si>
  <si>
    <t>0,45*0,65*42*2</t>
  </si>
  <si>
    <t>0,5*0,6*29</t>
  </si>
  <si>
    <t>460421072</t>
  </si>
  <si>
    <t>Kabelové lože včetně podsypu, zhutnění a urovnání povrchu z písku nebo štěrkopísku tloušťky 5 cm nad kabel zakryté plastovými deskami, šířky lože přes 25 do 50 cm</t>
  </si>
  <si>
    <t>-480168837</t>
  </si>
  <si>
    <t>34575103</t>
  </si>
  <si>
    <t>deska kabelová krycí PVC červená, 200x7x2 mm</t>
  </si>
  <si>
    <t>1308279142</t>
  </si>
  <si>
    <t>2*29</t>
  </si>
  <si>
    <t>-199771416</t>
  </si>
  <si>
    <t>42+29+29</t>
  </si>
  <si>
    <t>69311310</t>
  </si>
  <si>
    <t>pás varovný plný PE šíře 33 cm</t>
  </si>
  <si>
    <t>-1646583993</t>
  </si>
  <si>
    <t>29+29+42</t>
  </si>
  <si>
    <t>500060952</t>
  </si>
  <si>
    <t>0,45*(0,65+0,65-0,25)*42</t>
  </si>
  <si>
    <t>0,5*(0,6-0,2)*29</t>
  </si>
  <si>
    <t>1867769947</t>
  </si>
  <si>
    <t>0,45*0,25*42</t>
  </si>
  <si>
    <t>0,5*0,2*29</t>
  </si>
  <si>
    <t>-2079551647</t>
  </si>
  <si>
    <t>0,45*0,25*42*19</t>
  </si>
  <si>
    <t>0,5*0,2*29*19</t>
  </si>
  <si>
    <t>SO 452 - Přeložka kabelů TSK</t>
  </si>
  <si>
    <t>598032380</t>
  </si>
  <si>
    <t>0,35*0,2*(45+40)*1,8</t>
  </si>
  <si>
    <t>220060347</t>
  </si>
  <si>
    <t>Přeměření izolačního stavu a kontinuity žil kabelu včetně úpravy dvou konců kabelu ke zkoušení, přezkoušení elektrických hodnot kabelu, úpravy a uzavření dvou konců konců kabelu úložného 100 žil</t>
  </si>
  <si>
    <t>948545622</t>
  </si>
  <si>
    <t>220080947</t>
  </si>
  <si>
    <t>Montáž spojky pro kabely celoplastové s pancířem kabely dvouplášťové s konektory do 100 žil</t>
  </si>
  <si>
    <t>1231325547</t>
  </si>
  <si>
    <t>-1140227704</t>
  </si>
  <si>
    <t>-855616156</t>
  </si>
  <si>
    <t>3*50</t>
  </si>
  <si>
    <t>220180304</t>
  </si>
  <si>
    <t>Položení kabelu do lože v řídce zastavěném nebo nezastavěném prostoru včetně přípravných a závěrečných prací, úpravy kabelových konců, kontroly izolačního stavu kabelu, uzavření kabelových konců a práce s kabelovým bubnem, zabezpečení stávajících vedení inženýrských sítí o hmotnosti přes 7 do 10 kg/m</t>
  </si>
  <si>
    <t>-388780090</t>
  </si>
  <si>
    <t>(40+45)*1,05</t>
  </si>
  <si>
    <t>1188913</t>
  </si>
  <si>
    <t>KABEL TCEPKPFLEZE 25X4X0.8</t>
  </si>
  <si>
    <t>2125547744</t>
  </si>
  <si>
    <t>220180304-D</t>
  </si>
  <si>
    <t>Demontáž - Položení kabelu do lože v řídce zastavěném nebo nezastavěném prostoru včetně přípravných a závěrečných prací, úpravy kabelových konců, kontroly izolačního stavu kabelu, uzavření kabelových konců a práce s kabelovým bubnem, zabezpečení stávajících vedení inženýrských sítí o hmotnosti přes 7 do 10 kg/m</t>
  </si>
  <si>
    <t>-1029495640</t>
  </si>
  <si>
    <t>40+45</t>
  </si>
  <si>
    <t>1813832283</t>
  </si>
  <si>
    <t>(40+45)*2*1,05</t>
  </si>
  <si>
    <t>1131400</t>
  </si>
  <si>
    <t>TRUBKA HDPE 06040</t>
  </si>
  <si>
    <t>1126583222</t>
  </si>
  <si>
    <t>Poznámka k položce:
Chránička optického kabelu HDPE bezhalogenová ? 40 mm, mechanická odolnost 750N/20cm, světle šedá, balení na bubnu, testováno tlakem 1,5 Mpa po dobu 1 hodiny.</t>
  </si>
  <si>
    <t>-1543658292</t>
  </si>
  <si>
    <t>(40+45)*2</t>
  </si>
  <si>
    <t>-836246383</t>
  </si>
  <si>
    <t>-673828429</t>
  </si>
  <si>
    <t>1087347415</t>
  </si>
  <si>
    <t>220960444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</si>
  <si>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</si>
  <si>
    <t>920016531</t>
  </si>
  <si>
    <t>-1720526495</t>
  </si>
  <si>
    <t>0,35*0,45*(45+45+40)</t>
  </si>
  <si>
    <t>-258944631</t>
  </si>
  <si>
    <t>0,35*0,45*45</t>
  </si>
  <si>
    <t>0,35*(0,45-0,2)*(45+40)</t>
  </si>
  <si>
    <t>460421182</t>
  </si>
  <si>
    <t>Kabelové lože včetně podsypu, zhutnění a urovnání povrchu z písku nebo štěrkopísku tloušťky 10 cm nad kabel zakryté plastovou fólií, šířky lože přes 25 do 50 cm</t>
  </si>
  <si>
    <t>-1848520199</t>
  </si>
  <si>
    <t>45+40</t>
  </si>
  <si>
    <t>360138762</t>
  </si>
  <si>
    <t>460510054</t>
  </si>
  <si>
    <t>Kabelové prostupy, kanály a multikanály kabelové prostupy z trub plastových včetně osazení, utěsnění a spárování do rýhy, bez výkopových prací bez obsypu, vnitřního průměru do 10 cm</t>
  </si>
  <si>
    <t>266599850</t>
  </si>
  <si>
    <t>34571355</t>
  </si>
  <si>
    <t>trubka elektroinstalační ohebná dvouplášťová korugovaná D 94/110 mm, HDPE+LDPE</t>
  </si>
  <si>
    <t>551269752</t>
  </si>
  <si>
    <t>-1427559370</t>
  </si>
  <si>
    <t>0,35*0,2*(45+40)</t>
  </si>
  <si>
    <t>981329894</t>
  </si>
  <si>
    <t>0,35*0,2*(45+40)*19</t>
  </si>
  <si>
    <t>-1213494929</t>
  </si>
  <si>
    <t>SO 462 - Přeložka sdělovacího kabelu CETIN - neprovozovaný</t>
  </si>
  <si>
    <t>220110401</t>
  </si>
  <si>
    <t>Montáž smršťovací koncovky na zemní kabel</t>
  </si>
  <si>
    <t>-2004649102</t>
  </si>
  <si>
    <t>1251656</t>
  </si>
  <si>
    <t>SMRST.KONCOVKA SKH 55-25</t>
  </si>
  <si>
    <t>1247907316</t>
  </si>
  <si>
    <t>220180303-D</t>
  </si>
  <si>
    <t>Demontáž - Položení kabelu do lože v řídce zastavěném nebo nezastavěném prostoru včetně přípravných a závěrečných prací, úpravy kabelových konců, kontroly izolačního stavu kabelu, uzavření kabelových konců a práce s kabelovým bubnem, zabezpečení stávajících vedení inženýrských sítí o hmotnosti přes 5 do 7 kg/m</t>
  </si>
  <si>
    <t>1079121517</t>
  </si>
  <si>
    <t>675860142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</si>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</sst>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3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3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ht="29.28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42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42" t="s">
        <v>31</v>
      </c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33</v>
      </c>
      <c r="AL10" s="29"/>
      <c r="AM10" s="29"/>
      <c r="AN10" s="35" t="s">
        <v>34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36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33</v>
      </c>
      <c r="AL13" s="29"/>
      <c r="AM13" s="29"/>
      <c r="AN13" s="43" t="s">
        <v>39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3" t="s">
        <v>39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36</v>
      </c>
      <c r="AL14" s="29"/>
      <c r="AM14" s="29"/>
      <c r="AN14" s="43" t="s">
        <v>39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33</v>
      </c>
      <c r="AL16" s="29"/>
      <c r="AM16" s="29"/>
      <c r="AN16" s="35" t="s">
        <v>41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36</v>
      </c>
      <c r="AL17" s="29"/>
      <c r="AM17" s="29"/>
      <c r="AN17" s="35" t="s">
        <v>43</v>
      </c>
      <c r="AO17" s="29"/>
      <c r="AP17" s="29"/>
      <c r="AQ17" s="31"/>
      <c r="BE17" s="39"/>
      <c r="BS17" s="24" t="s">
        <v>44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48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49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50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51</v>
      </c>
      <c r="E26" s="55"/>
      <c r="F26" s="56" t="s">
        <v>52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53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54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55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56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58</v>
      </c>
      <c r="U32" s="62"/>
      <c r="V32" s="62"/>
      <c r="W32" s="62"/>
      <c r="X32" s="64" t="s">
        <v>59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1811800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B062-Švehlova , oprava mostu č. akce 1022, Praha 15 - vypracování PD a zajištění IČ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24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Praha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26</v>
      </c>
      <c r="AJ44" s="75"/>
      <c r="AK44" s="75"/>
      <c r="AL44" s="75"/>
      <c r="AM44" s="86" t="str">
        <f>IF(AN8= "","",AN8)</f>
        <v>8. 10. 2018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32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TSK hl. m. Prahy, a.s.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40</v>
      </c>
      <c r="AJ46" s="75"/>
      <c r="AK46" s="75"/>
      <c r="AL46" s="75"/>
      <c r="AM46" s="78" t="str">
        <f>IF(E17="","",E17)</f>
        <v>Pontex, spol. s r.o.</v>
      </c>
      <c r="AN46" s="78"/>
      <c r="AO46" s="78"/>
      <c r="AP46" s="78"/>
      <c r="AQ46" s="75"/>
      <c r="AR46" s="73"/>
      <c r="AS46" s="87" t="s">
        <v>61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38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62</v>
      </c>
      <c r="D49" s="98"/>
      <c r="E49" s="98"/>
      <c r="F49" s="98"/>
      <c r="G49" s="98"/>
      <c r="H49" s="99"/>
      <c r="I49" s="100" t="s">
        <v>63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64</v>
      </c>
      <c r="AH49" s="98"/>
      <c r="AI49" s="98"/>
      <c r="AJ49" s="98"/>
      <c r="AK49" s="98"/>
      <c r="AL49" s="98"/>
      <c r="AM49" s="98"/>
      <c r="AN49" s="100" t="s">
        <v>65</v>
      </c>
      <c r="AO49" s="98"/>
      <c r="AP49" s="98"/>
      <c r="AQ49" s="102" t="s">
        <v>66</v>
      </c>
      <c r="AR49" s="73"/>
      <c r="AS49" s="103" t="s">
        <v>67</v>
      </c>
      <c r="AT49" s="104" t="s">
        <v>68</v>
      </c>
      <c r="AU49" s="104" t="s">
        <v>69</v>
      </c>
      <c r="AV49" s="104" t="s">
        <v>70</v>
      </c>
      <c r="AW49" s="104" t="s">
        <v>71</v>
      </c>
      <c r="AX49" s="104" t="s">
        <v>72</v>
      </c>
      <c r="AY49" s="104" t="s">
        <v>73</v>
      </c>
      <c r="AZ49" s="104" t="s">
        <v>74</v>
      </c>
      <c r="BA49" s="104" t="s">
        <v>75</v>
      </c>
      <c r="BB49" s="104" t="s">
        <v>76</v>
      </c>
      <c r="BC49" s="104" t="s">
        <v>77</v>
      </c>
      <c r="BD49" s="105" t="s">
        <v>78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79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ROUND(SUM(AG52:AG61),2)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80</v>
      </c>
      <c r="AR51" s="84"/>
      <c r="AS51" s="114">
        <f>ROUND(SUM(AS52:AS61),2)</f>
        <v>0</v>
      </c>
      <c r="AT51" s="115">
        <f>ROUND(SUM(AV51:AW51),2)</f>
        <v>0</v>
      </c>
      <c r="AU51" s="116">
        <f>ROUND(SUM(AU52:AU61),5)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ROUND(SUM(AZ52:AZ61),2)</f>
        <v>0</v>
      </c>
      <c r="BA51" s="115">
        <f>ROUND(SUM(BA52:BA61),2)</f>
        <v>0</v>
      </c>
      <c r="BB51" s="115">
        <f>ROUND(SUM(BB52:BB61),2)</f>
        <v>0</v>
      </c>
      <c r="BC51" s="115">
        <f>ROUND(SUM(BC52:BC61),2)</f>
        <v>0</v>
      </c>
      <c r="BD51" s="117">
        <f>ROUND(SUM(BD52:BD61),2)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21</v>
      </c>
    </row>
    <row r="52" s="5" customFormat="1" ht="16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000 - Vedlejší a ostat...'!J27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000 - Vedlejší a ostat...'!P83</f>
        <v>0</v>
      </c>
      <c r="AV52" s="129">
        <f>'SO 000 - Vedlejší a ostat...'!J30</f>
        <v>0</v>
      </c>
      <c r="AW52" s="129">
        <f>'SO 000 - Vedlejší a ostat...'!J31</f>
        <v>0</v>
      </c>
      <c r="AX52" s="129">
        <f>'SO 000 - Vedlejší a ostat...'!J32</f>
        <v>0</v>
      </c>
      <c r="AY52" s="129">
        <f>'SO 000 - Vedlejší a ostat...'!J33</f>
        <v>0</v>
      </c>
      <c r="AZ52" s="129">
        <f>'SO 000 - Vedlejší a ostat...'!F30</f>
        <v>0</v>
      </c>
      <c r="BA52" s="129">
        <f>'SO 000 - Vedlejší a ostat...'!F31</f>
        <v>0</v>
      </c>
      <c r="BB52" s="129">
        <f>'SO 000 - Vedlejší a ostat...'!F32</f>
        <v>0</v>
      </c>
      <c r="BC52" s="129">
        <f>'SO 000 - Vedlejší a ostat...'!F33</f>
        <v>0</v>
      </c>
      <c r="BD52" s="131">
        <f>'SO 000 - Vedlejší a ostat...'!F34</f>
        <v>0</v>
      </c>
      <c r="BT52" s="132" t="s">
        <v>90</v>
      </c>
      <c r="BV52" s="132" t="s">
        <v>84</v>
      </c>
      <c r="BW52" s="132" t="s">
        <v>91</v>
      </c>
      <c r="BX52" s="132" t="s">
        <v>7</v>
      </c>
      <c r="CL52" s="132" t="s">
        <v>21</v>
      </c>
      <c r="CM52" s="132" t="s">
        <v>92</v>
      </c>
    </row>
    <row r="53" s="5" customFormat="1" ht="16.5" customHeight="1">
      <c r="A53" s="120" t="s">
        <v>86</v>
      </c>
      <c r="B53" s="121"/>
      <c r="C53" s="122"/>
      <c r="D53" s="123" t="s">
        <v>93</v>
      </c>
      <c r="E53" s="123"/>
      <c r="F53" s="123"/>
      <c r="G53" s="123"/>
      <c r="H53" s="123"/>
      <c r="I53" s="124"/>
      <c r="J53" s="123" t="s">
        <v>94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'SO 181 - DIO'!J27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'SO 181 - DIO'!P79</f>
        <v>0</v>
      </c>
      <c r="AV53" s="129">
        <f>'SO 181 - DIO'!J30</f>
        <v>0</v>
      </c>
      <c r="AW53" s="129">
        <f>'SO 181 - DIO'!J31</f>
        <v>0</v>
      </c>
      <c r="AX53" s="129">
        <f>'SO 181 - DIO'!J32</f>
        <v>0</v>
      </c>
      <c r="AY53" s="129">
        <f>'SO 181 - DIO'!J33</f>
        <v>0</v>
      </c>
      <c r="AZ53" s="129">
        <f>'SO 181 - DIO'!F30</f>
        <v>0</v>
      </c>
      <c r="BA53" s="129">
        <f>'SO 181 - DIO'!F31</f>
        <v>0</v>
      </c>
      <c r="BB53" s="129">
        <f>'SO 181 - DIO'!F32</f>
        <v>0</v>
      </c>
      <c r="BC53" s="129">
        <f>'SO 181 - DIO'!F33</f>
        <v>0</v>
      </c>
      <c r="BD53" s="131">
        <f>'SO 181 - DIO'!F34</f>
        <v>0</v>
      </c>
      <c r="BT53" s="132" t="s">
        <v>90</v>
      </c>
      <c r="BV53" s="132" t="s">
        <v>84</v>
      </c>
      <c r="BW53" s="132" t="s">
        <v>95</v>
      </c>
      <c r="BX53" s="132" t="s">
        <v>7</v>
      </c>
      <c r="CL53" s="132" t="s">
        <v>21</v>
      </c>
      <c r="CM53" s="132" t="s">
        <v>92</v>
      </c>
    </row>
    <row r="54" s="5" customFormat="1" ht="16.5" customHeight="1">
      <c r="A54" s="120" t="s">
        <v>86</v>
      </c>
      <c r="B54" s="121"/>
      <c r="C54" s="122"/>
      <c r="D54" s="123" t="s">
        <v>96</v>
      </c>
      <c r="E54" s="123"/>
      <c r="F54" s="123"/>
      <c r="G54" s="123"/>
      <c r="H54" s="123"/>
      <c r="I54" s="124"/>
      <c r="J54" s="123" t="s">
        <v>97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'SO 201 - Most'!J27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'SO 201 - Most'!P93</f>
        <v>0</v>
      </c>
      <c r="AV54" s="129">
        <f>'SO 201 - Most'!J30</f>
        <v>0</v>
      </c>
      <c r="AW54" s="129">
        <f>'SO 201 - Most'!J31</f>
        <v>0</v>
      </c>
      <c r="AX54" s="129">
        <f>'SO 201 - Most'!J32</f>
        <v>0</v>
      </c>
      <c r="AY54" s="129">
        <f>'SO 201 - Most'!J33</f>
        <v>0</v>
      </c>
      <c r="AZ54" s="129">
        <f>'SO 201 - Most'!F30</f>
        <v>0</v>
      </c>
      <c r="BA54" s="129">
        <f>'SO 201 - Most'!F31</f>
        <v>0</v>
      </c>
      <c r="BB54" s="129">
        <f>'SO 201 - Most'!F32</f>
        <v>0</v>
      </c>
      <c r="BC54" s="129">
        <f>'SO 201 - Most'!F33</f>
        <v>0</v>
      </c>
      <c r="BD54" s="131">
        <f>'SO 201 - Most'!F34</f>
        <v>0</v>
      </c>
      <c r="BT54" s="132" t="s">
        <v>90</v>
      </c>
      <c r="BV54" s="132" t="s">
        <v>84</v>
      </c>
      <c r="BW54" s="132" t="s">
        <v>98</v>
      </c>
      <c r="BX54" s="132" t="s">
        <v>7</v>
      </c>
      <c r="CL54" s="132" t="s">
        <v>21</v>
      </c>
      <c r="CM54" s="132" t="s">
        <v>92</v>
      </c>
    </row>
    <row r="55" s="5" customFormat="1" ht="31.5" customHeight="1">
      <c r="A55" s="120" t="s">
        <v>86</v>
      </c>
      <c r="B55" s="121"/>
      <c r="C55" s="122"/>
      <c r="D55" s="123" t="s">
        <v>99</v>
      </c>
      <c r="E55" s="123"/>
      <c r="F55" s="123"/>
      <c r="G55" s="123"/>
      <c r="H55" s="123"/>
      <c r="I55" s="124"/>
      <c r="J55" s="123" t="s">
        <v>100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'SO 411 - Přeložka VN a sd...'!J27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'SO 411 - Přeložka VN a sd...'!P86</f>
        <v>0</v>
      </c>
      <c r="AV55" s="129">
        <f>'SO 411 - Přeložka VN a sd...'!J30</f>
        <v>0</v>
      </c>
      <c r="AW55" s="129">
        <f>'SO 411 - Přeložka VN a sd...'!J31</f>
        <v>0</v>
      </c>
      <c r="AX55" s="129">
        <f>'SO 411 - Přeložka VN a sd...'!J32</f>
        <v>0</v>
      </c>
      <c r="AY55" s="129">
        <f>'SO 411 - Přeložka VN a sd...'!J33</f>
        <v>0</v>
      </c>
      <c r="AZ55" s="129">
        <f>'SO 411 - Přeložka VN a sd...'!F30</f>
        <v>0</v>
      </c>
      <c r="BA55" s="129">
        <f>'SO 411 - Přeložka VN a sd...'!F31</f>
        <v>0</v>
      </c>
      <c r="BB55" s="129">
        <f>'SO 411 - Přeložka VN a sd...'!F32</f>
        <v>0</v>
      </c>
      <c r="BC55" s="129">
        <f>'SO 411 - Přeložka VN a sd...'!F33</f>
        <v>0</v>
      </c>
      <c r="BD55" s="131">
        <f>'SO 411 - Přeložka VN a sd...'!F34</f>
        <v>0</v>
      </c>
      <c r="BT55" s="132" t="s">
        <v>90</v>
      </c>
      <c r="BV55" s="132" t="s">
        <v>84</v>
      </c>
      <c r="BW55" s="132" t="s">
        <v>101</v>
      </c>
      <c r="BX55" s="132" t="s">
        <v>7</v>
      </c>
      <c r="CL55" s="132" t="s">
        <v>21</v>
      </c>
      <c r="CM55" s="132" t="s">
        <v>92</v>
      </c>
    </row>
    <row r="56" s="5" customFormat="1" ht="16.5" customHeight="1">
      <c r="A56" s="120" t="s">
        <v>86</v>
      </c>
      <c r="B56" s="121"/>
      <c r="C56" s="122"/>
      <c r="D56" s="123" t="s">
        <v>102</v>
      </c>
      <c r="E56" s="123"/>
      <c r="F56" s="123"/>
      <c r="G56" s="123"/>
      <c r="H56" s="123"/>
      <c r="I56" s="124"/>
      <c r="J56" s="123" t="s">
        <v>103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'SO 431 - VO'!J27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'SO 431 - VO'!P85</f>
        <v>0</v>
      </c>
      <c r="AV56" s="129">
        <f>'SO 431 - VO'!J30</f>
        <v>0</v>
      </c>
      <c r="AW56" s="129">
        <f>'SO 431 - VO'!J31</f>
        <v>0</v>
      </c>
      <c r="AX56" s="129">
        <f>'SO 431 - VO'!J32</f>
        <v>0</v>
      </c>
      <c r="AY56" s="129">
        <f>'SO 431 - VO'!J33</f>
        <v>0</v>
      </c>
      <c r="AZ56" s="129">
        <f>'SO 431 - VO'!F30</f>
        <v>0</v>
      </c>
      <c r="BA56" s="129">
        <f>'SO 431 - VO'!F31</f>
        <v>0</v>
      </c>
      <c r="BB56" s="129">
        <f>'SO 431 - VO'!F32</f>
        <v>0</v>
      </c>
      <c r="BC56" s="129">
        <f>'SO 431 - VO'!F33</f>
        <v>0</v>
      </c>
      <c r="BD56" s="131">
        <f>'SO 431 - VO'!F34</f>
        <v>0</v>
      </c>
      <c r="BT56" s="132" t="s">
        <v>90</v>
      </c>
      <c r="BV56" s="132" t="s">
        <v>84</v>
      </c>
      <c r="BW56" s="132" t="s">
        <v>104</v>
      </c>
      <c r="BX56" s="132" t="s">
        <v>7</v>
      </c>
      <c r="CL56" s="132" t="s">
        <v>21</v>
      </c>
      <c r="CM56" s="132" t="s">
        <v>92</v>
      </c>
    </row>
    <row r="57" s="5" customFormat="1" ht="16.5" customHeight="1">
      <c r="A57" s="120" t="s">
        <v>86</v>
      </c>
      <c r="B57" s="121"/>
      <c r="C57" s="122"/>
      <c r="D57" s="123" t="s">
        <v>105</v>
      </c>
      <c r="E57" s="123"/>
      <c r="F57" s="123"/>
      <c r="G57" s="123"/>
      <c r="H57" s="123"/>
      <c r="I57" s="124"/>
      <c r="J57" s="123" t="s">
        <v>106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'SO 432 - Přeložka NN PRE'!J27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'SO 432 - Přeložka NN PRE'!P86</f>
        <v>0</v>
      </c>
      <c r="AV57" s="129">
        <f>'SO 432 - Přeložka NN PRE'!J30</f>
        <v>0</v>
      </c>
      <c r="AW57" s="129">
        <f>'SO 432 - Přeložka NN PRE'!J31</f>
        <v>0</v>
      </c>
      <c r="AX57" s="129">
        <f>'SO 432 - Přeložka NN PRE'!J32</f>
        <v>0</v>
      </c>
      <c r="AY57" s="129">
        <f>'SO 432 - Přeložka NN PRE'!J33</f>
        <v>0</v>
      </c>
      <c r="AZ57" s="129">
        <f>'SO 432 - Přeložka NN PRE'!F30</f>
        <v>0</v>
      </c>
      <c r="BA57" s="129">
        <f>'SO 432 - Přeložka NN PRE'!F31</f>
        <v>0</v>
      </c>
      <c r="BB57" s="129">
        <f>'SO 432 - Přeložka NN PRE'!F32</f>
        <v>0</v>
      </c>
      <c r="BC57" s="129">
        <f>'SO 432 - Přeložka NN PRE'!F33</f>
        <v>0</v>
      </c>
      <c r="BD57" s="131">
        <f>'SO 432 - Přeložka NN PRE'!F34</f>
        <v>0</v>
      </c>
      <c r="BT57" s="132" t="s">
        <v>90</v>
      </c>
      <c r="BV57" s="132" t="s">
        <v>84</v>
      </c>
      <c r="BW57" s="132" t="s">
        <v>107</v>
      </c>
      <c r="BX57" s="132" t="s">
        <v>7</v>
      </c>
      <c r="CL57" s="132" t="s">
        <v>21</v>
      </c>
      <c r="CM57" s="132" t="s">
        <v>92</v>
      </c>
    </row>
    <row r="58" s="5" customFormat="1" ht="16.5" customHeight="1">
      <c r="A58" s="120" t="s">
        <v>86</v>
      </c>
      <c r="B58" s="121"/>
      <c r="C58" s="122"/>
      <c r="D58" s="123" t="s">
        <v>108</v>
      </c>
      <c r="E58" s="123"/>
      <c r="F58" s="123"/>
      <c r="G58" s="123"/>
      <c r="H58" s="123"/>
      <c r="I58" s="124"/>
      <c r="J58" s="123" t="s">
        <v>109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433 - Přeložka NN DPP 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433 - Přeložka NN DPP ...'!P86</f>
        <v>0</v>
      </c>
      <c r="AV58" s="129">
        <f>'SO 433 - Přeložka NN DPP ...'!J30</f>
        <v>0</v>
      </c>
      <c r="AW58" s="129">
        <f>'SO 433 - Přeložka NN DPP ...'!J31</f>
        <v>0</v>
      </c>
      <c r="AX58" s="129">
        <f>'SO 433 - Přeložka NN DPP ...'!J32</f>
        <v>0</v>
      </c>
      <c r="AY58" s="129">
        <f>'SO 433 - Přeložka NN DPP ...'!J33</f>
        <v>0</v>
      </c>
      <c r="AZ58" s="129">
        <f>'SO 433 - Přeložka NN DPP ...'!F30</f>
        <v>0</v>
      </c>
      <c r="BA58" s="129">
        <f>'SO 433 - Přeložka NN DPP ...'!F31</f>
        <v>0</v>
      </c>
      <c r="BB58" s="129">
        <f>'SO 433 - Přeložka NN DPP ...'!F32</f>
        <v>0</v>
      </c>
      <c r="BC58" s="129">
        <f>'SO 433 - Přeložka NN DPP ...'!F33</f>
        <v>0</v>
      </c>
      <c r="BD58" s="131">
        <f>'SO 433 - Přeložka NN DPP ...'!F34</f>
        <v>0</v>
      </c>
      <c r="BT58" s="132" t="s">
        <v>90</v>
      </c>
      <c r="BV58" s="132" t="s">
        <v>84</v>
      </c>
      <c r="BW58" s="132" t="s">
        <v>110</v>
      </c>
      <c r="BX58" s="132" t="s">
        <v>7</v>
      </c>
      <c r="CL58" s="132" t="s">
        <v>21</v>
      </c>
      <c r="CM58" s="132" t="s">
        <v>92</v>
      </c>
    </row>
    <row r="59" s="5" customFormat="1" ht="16.5" customHeight="1">
      <c r="A59" s="120" t="s">
        <v>86</v>
      </c>
      <c r="B59" s="121"/>
      <c r="C59" s="122"/>
      <c r="D59" s="123" t="s">
        <v>111</v>
      </c>
      <c r="E59" s="123"/>
      <c r="F59" s="123"/>
      <c r="G59" s="123"/>
      <c r="H59" s="123"/>
      <c r="I59" s="124"/>
      <c r="J59" s="123" t="s">
        <v>112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451 - Přeložka trasy o...'!J27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451 - Přeložka trasy o...'!P81</f>
        <v>0</v>
      </c>
      <c r="AV59" s="129">
        <f>'SO 451 - Přeložka trasy o...'!J30</f>
        <v>0</v>
      </c>
      <c r="AW59" s="129">
        <f>'SO 451 - Přeložka trasy o...'!J31</f>
        <v>0</v>
      </c>
      <c r="AX59" s="129">
        <f>'SO 451 - Přeložka trasy o...'!J32</f>
        <v>0</v>
      </c>
      <c r="AY59" s="129">
        <f>'SO 451 - Přeložka trasy o...'!J33</f>
        <v>0</v>
      </c>
      <c r="AZ59" s="129">
        <f>'SO 451 - Přeložka trasy o...'!F30</f>
        <v>0</v>
      </c>
      <c r="BA59" s="129">
        <f>'SO 451 - Přeložka trasy o...'!F31</f>
        <v>0</v>
      </c>
      <c r="BB59" s="129">
        <f>'SO 451 - Přeložka trasy o...'!F32</f>
        <v>0</v>
      </c>
      <c r="BC59" s="129">
        <f>'SO 451 - Přeložka trasy o...'!F33</f>
        <v>0</v>
      </c>
      <c r="BD59" s="131">
        <f>'SO 451 - Přeložka trasy o...'!F34</f>
        <v>0</v>
      </c>
      <c r="BT59" s="132" t="s">
        <v>90</v>
      </c>
      <c r="BV59" s="132" t="s">
        <v>84</v>
      </c>
      <c r="BW59" s="132" t="s">
        <v>113</v>
      </c>
      <c r="BX59" s="132" t="s">
        <v>7</v>
      </c>
      <c r="CL59" s="132" t="s">
        <v>21</v>
      </c>
      <c r="CM59" s="132" t="s">
        <v>92</v>
      </c>
    </row>
    <row r="60" s="5" customFormat="1" ht="16.5" customHeight="1">
      <c r="A60" s="120" t="s">
        <v>86</v>
      </c>
      <c r="B60" s="121"/>
      <c r="C60" s="122"/>
      <c r="D60" s="123" t="s">
        <v>114</v>
      </c>
      <c r="E60" s="123"/>
      <c r="F60" s="123"/>
      <c r="G60" s="123"/>
      <c r="H60" s="123"/>
      <c r="I60" s="124"/>
      <c r="J60" s="123" t="s">
        <v>115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452 - Přeložka kabelů TSK'!J27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452 - Přeložka kabelů TSK'!P83</f>
        <v>0</v>
      </c>
      <c r="AV60" s="129">
        <f>'SO 452 - Přeložka kabelů TSK'!J30</f>
        <v>0</v>
      </c>
      <c r="AW60" s="129">
        <f>'SO 452 - Přeložka kabelů TSK'!J31</f>
        <v>0</v>
      </c>
      <c r="AX60" s="129">
        <f>'SO 452 - Přeložka kabelů TSK'!J32</f>
        <v>0</v>
      </c>
      <c r="AY60" s="129">
        <f>'SO 452 - Přeložka kabelů TSK'!J33</f>
        <v>0</v>
      </c>
      <c r="AZ60" s="129">
        <f>'SO 452 - Přeložka kabelů TSK'!F30</f>
        <v>0</v>
      </c>
      <c r="BA60" s="129">
        <f>'SO 452 - Přeložka kabelů TSK'!F31</f>
        <v>0</v>
      </c>
      <c r="BB60" s="129">
        <f>'SO 452 - Přeložka kabelů TSK'!F32</f>
        <v>0</v>
      </c>
      <c r="BC60" s="129">
        <f>'SO 452 - Přeložka kabelů TSK'!F33</f>
        <v>0</v>
      </c>
      <c r="BD60" s="131">
        <f>'SO 452 - Přeložka kabelů TSK'!F34</f>
        <v>0</v>
      </c>
      <c r="BT60" s="132" t="s">
        <v>90</v>
      </c>
      <c r="BV60" s="132" t="s">
        <v>84</v>
      </c>
      <c r="BW60" s="132" t="s">
        <v>116</v>
      </c>
      <c r="BX60" s="132" t="s">
        <v>7</v>
      </c>
      <c r="CL60" s="132" t="s">
        <v>21</v>
      </c>
      <c r="CM60" s="132" t="s">
        <v>92</v>
      </c>
    </row>
    <row r="61" s="5" customFormat="1" ht="31.5" customHeight="1">
      <c r="A61" s="120" t="s">
        <v>86</v>
      </c>
      <c r="B61" s="121"/>
      <c r="C61" s="122"/>
      <c r="D61" s="123" t="s">
        <v>117</v>
      </c>
      <c r="E61" s="123"/>
      <c r="F61" s="123"/>
      <c r="G61" s="123"/>
      <c r="H61" s="123"/>
      <c r="I61" s="124"/>
      <c r="J61" s="123" t="s">
        <v>118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462 - Přeložka sdělova...'!J27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33">
        <v>0</v>
      </c>
      <c r="AT61" s="134">
        <f>ROUND(SUM(AV61:AW61),2)</f>
        <v>0</v>
      </c>
      <c r="AU61" s="135">
        <f>'SO 462 - Přeložka sdělova...'!P80</f>
        <v>0</v>
      </c>
      <c r="AV61" s="134">
        <f>'SO 462 - Přeložka sdělova...'!J30</f>
        <v>0</v>
      </c>
      <c r="AW61" s="134">
        <f>'SO 462 - Přeložka sdělova...'!J31</f>
        <v>0</v>
      </c>
      <c r="AX61" s="134">
        <f>'SO 462 - Přeložka sdělova...'!J32</f>
        <v>0</v>
      </c>
      <c r="AY61" s="134">
        <f>'SO 462 - Přeložka sdělova...'!J33</f>
        <v>0</v>
      </c>
      <c r="AZ61" s="134">
        <f>'SO 462 - Přeložka sdělova...'!F30</f>
        <v>0</v>
      </c>
      <c r="BA61" s="134">
        <f>'SO 462 - Přeložka sdělova...'!F31</f>
        <v>0</v>
      </c>
      <c r="BB61" s="134">
        <f>'SO 462 - Přeložka sdělova...'!F32</f>
        <v>0</v>
      </c>
      <c r="BC61" s="134">
        <f>'SO 462 - Přeložka sdělova...'!F33</f>
        <v>0</v>
      </c>
      <c r="BD61" s="136">
        <f>'SO 462 - Přeložka sdělova...'!F34</f>
        <v>0</v>
      </c>
      <c r="BT61" s="132" t="s">
        <v>90</v>
      </c>
      <c r="BV61" s="132" t="s">
        <v>84</v>
      </c>
      <c r="BW61" s="132" t="s">
        <v>119</v>
      </c>
      <c r="BX61" s="132" t="s">
        <v>7</v>
      </c>
      <c r="CL61" s="132" t="s">
        <v>21</v>
      </c>
      <c r="CM61" s="132" t="s">
        <v>92</v>
      </c>
    </row>
    <row r="62" s="1" customFormat="1" ht="30" customHeight="1">
      <c r="B62" s="47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3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73"/>
    </row>
  </sheetData>
  <sheetProtection sheet="1" formatColumns="0" formatRows="0" objects="1" scenarios="1" spinCount="100000" saltValue="H8OMHxR2/Vrqw3HSipgCfRHoUEHLp/UsTDRL/ZWllg/F2JT/F+6z17sZYdeIZ5o3fYmQ57jfcSMMAUVnVCUWFw==" hashValue="byxZ9pdnCYiCwwHPwbKOJinZ/fJCmf+iDLxP9//K6I4H59OYVvUfyZ40cO8CvzIV9o2ixX5XxGEe+S/oR7cQCQ==" algorithmName="SHA-512" password="CC35"/>
  <mergeCells count="77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60:AP60"/>
    <mergeCell ref="AN61:AP6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58:H58"/>
    <mergeCell ref="C49:G49"/>
    <mergeCell ref="D52:H52"/>
    <mergeCell ref="D53:H53"/>
    <mergeCell ref="D54:H54"/>
    <mergeCell ref="D55:H55"/>
    <mergeCell ref="D56:H56"/>
    <mergeCell ref="D57:H57"/>
    <mergeCell ref="D59:H59"/>
    <mergeCell ref="D60:H60"/>
    <mergeCell ref="D61:H61"/>
    <mergeCell ref="AM46:AP46"/>
    <mergeCell ref="AS46:AT48"/>
    <mergeCell ref="AN49:AP49"/>
    <mergeCell ref="L42:AO42"/>
    <mergeCell ref="AM44:AN44"/>
    <mergeCell ref="I49:AF49"/>
    <mergeCell ref="AG49:AM49"/>
    <mergeCell ref="J53:AF53"/>
    <mergeCell ref="J54:AF54"/>
    <mergeCell ref="J55:AF55"/>
    <mergeCell ref="J56:AF56"/>
    <mergeCell ref="J57:AF57"/>
    <mergeCell ref="J58:AF58"/>
    <mergeCell ref="J59:AF59"/>
    <mergeCell ref="J60:AF60"/>
    <mergeCell ref="J61:AF61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SO 000 - Vedlejší a ostat...'!C2" display="/"/>
    <hyperlink ref="A53" location="'SO 181 - DIO'!C2" display="/"/>
    <hyperlink ref="A54" location="'SO 201 - Most'!C2" display="/"/>
    <hyperlink ref="A55" location="'SO 411 - Přeložka VN a sd...'!C2" display="/"/>
    <hyperlink ref="A56" location="'SO 431 - VO'!C2" display="/"/>
    <hyperlink ref="A57" location="'SO 432 - Přeložka NN PRE'!C2" display="/"/>
    <hyperlink ref="A58" location="'SO 433 - Přeložka NN DPP ...'!C2" display="/"/>
    <hyperlink ref="A59" location="'SO 451 - Přeložka trasy o...'!C2" display="/"/>
    <hyperlink ref="A60" location="'SO 452 - Přeložka kabelů TSK'!C2" display="/"/>
    <hyperlink ref="A61" location="'SO 462 - Přeložka sdělova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1940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ROUND(SUM(BE83:BE132), 2)</f>
        <v>0</v>
      </c>
      <c r="G30" s="48"/>
      <c r="H30" s="48"/>
      <c r="I30" s="159">
        <v>0.20999999999999999</v>
      </c>
      <c r="J30" s="158">
        <f>ROUND(ROUND((SUM(BE83:BE132)),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ROUND(SUM(BF83:BF132), 2)</f>
        <v>0</v>
      </c>
      <c r="G31" s="48"/>
      <c r="H31" s="48"/>
      <c r="I31" s="159">
        <v>0.14999999999999999</v>
      </c>
      <c r="J31" s="158">
        <f>ROUND(ROUND((SUM(BF83:BF132)),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ROUND(SUM(BG83:BG132),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ROUND(SUM(BH83:BH132),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ROUND(SUM(BI83:BI132),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452 - Přeložka kabelů TSK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J84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J85</f>
        <v>0</v>
      </c>
      <c r="K58" s="191"/>
    </row>
    <row r="59" s="7" customFormat="1" ht="24.96" customHeight="1">
      <c r="B59" s="178"/>
      <c r="C59" s="179"/>
      <c r="D59" s="180" t="s">
        <v>367</v>
      </c>
      <c r="E59" s="181"/>
      <c r="F59" s="181"/>
      <c r="G59" s="181"/>
      <c r="H59" s="181"/>
      <c r="I59" s="182"/>
      <c r="J59" s="183">
        <f>J88</f>
        <v>0</v>
      </c>
      <c r="K59" s="184"/>
    </row>
    <row r="60" s="8" customFormat="1" ht="19.92" customHeight="1">
      <c r="B60" s="185"/>
      <c r="C60" s="186"/>
      <c r="D60" s="187" t="s">
        <v>1408</v>
      </c>
      <c r="E60" s="188"/>
      <c r="F60" s="188"/>
      <c r="G60" s="188"/>
      <c r="H60" s="188"/>
      <c r="I60" s="189"/>
      <c r="J60" s="190">
        <f>J89</f>
        <v>0</v>
      </c>
      <c r="K60" s="191"/>
    </row>
    <row r="61" s="8" customFormat="1" ht="19.92" customHeight="1">
      <c r="B61" s="185"/>
      <c r="C61" s="186"/>
      <c r="D61" s="187" t="s">
        <v>1409</v>
      </c>
      <c r="E61" s="188"/>
      <c r="F61" s="188"/>
      <c r="G61" s="188"/>
      <c r="H61" s="188"/>
      <c r="I61" s="189"/>
      <c r="J61" s="190">
        <f>J113</f>
        <v>0</v>
      </c>
      <c r="K61" s="191"/>
    </row>
    <row r="62" s="7" customFormat="1" ht="24.96" customHeight="1">
      <c r="B62" s="178"/>
      <c r="C62" s="179"/>
      <c r="D62" s="180" t="s">
        <v>133</v>
      </c>
      <c r="E62" s="181"/>
      <c r="F62" s="181"/>
      <c r="G62" s="181"/>
      <c r="H62" s="181"/>
      <c r="I62" s="182"/>
      <c r="J62" s="183">
        <f>J130</f>
        <v>0</v>
      </c>
      <c r="K62" s="184"/>
    </row>
    <row r="63" s="8" customFormat="1" ht="19.92" customHeight="1">
      <c r="B63" s="185"/>
      <c r="C63" s="186"/>
      <c r="D63" s="187" t="s">
        <v>134</v>
      </c>
      <c r="E63" s="188"/>
      <c r="F63" s="188"/>
      <c r="G63" s="188"/>
      <c r="H63" s="188"/>
      <c r="I63" s="189"/>
      <c r="J63" s="190">
        <f>J131</f>
        <v>0</v>
      </c>
      <c r="K63" s="191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140</v>
      </c>
      <c r="D70" s="75"/>
      <c r="E70" s="75"/>
      <c r="F70" s="75"/>
      <c r="G70" s="75"/>
      <c r="H70" s="75"/>
      <c r="I70" s="192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92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92"/>
      <c r="J72" s="75"/>
      <c r="K72" s="75"/>
      <c r="L72" s="73"/>
    </row>
    <row r="73" s="1" customFormat="1" ht="16.5" customHeight="1">
      <c r="B73" s="47"/>
      <c r="C73" s="75"/>
      <c r="D73" s="75"/>
      <c r="E73" s="193" t="str">
        <f>E7</f>
        <v>B062-Švehlova , oprava mostu č. akce 1022, Praha 15 - vypracování PD a zajištění IČ</v>
      </c>
      <c r="F73" s="77"/>
      <c r="G73" s="77"/>
      <c r="H73" s="77"/>
      <c r="I73" s="192"/>
      <c r="J73" s="75"/>
      <c r="K73" s="75"/>
      <c r="L73" s="73"/>
    </row>
    <row r="74" s="1" customFormat="1" ht="14.4" customHeight="1">
      <c r="B74" s="47"/>
      <c r="C74" s="77" t="s">
        <v>126</v>
      </c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452 - Přeložka kabelů TSK</v>
      </c>
      <c r="F75" s="75"/>
      <c r="G75" s="75"/>
      <c r="H75" s="75"/>
      <c r="I75" s="192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92"/>
      <c r="J76" s="75"/>
      <c r="K76" s="75"/>
      <c r="L76" s="73"/>
    </row>
    <row r="77" s="1" customFormat="1" ht="18" customHeight="1">
      <c r="B77" s="47"/>
      <c r="C77" s="77" t="s">
        <v>24</v>
      </c>
      <c r="D77" s="75"/>
      <c r="E77" s="75"/>
      <c r="F77" s="194" t="str">
        <f>F12</f>
        <v>Praha</v>
      </c>
      <c r="G77" s="75"/>
      <c r="H77" s="75"/>
      <c r="I77" s="195" t="s">
        <v>26</v>
      </c>
      <c r="J77" s="86" t="str">
        <f>IF(J12="","",J12)</f>
        <v>8. 10. 2018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="1" customFormat="1">
      <c r="B79" s="47"/>
      <c r="C79" s="77" t="s">
        <v>32</v>
      </c>
      <c r="D79" s="75"/>
      <c r="E79" s="75"/>
      <c r="F79" s="194" t="str">
        <f>E15</f>
        <v>TSK hl. m. Prahy, a.s.</v>
      </c>
      <c r="G79" s="75"/>
      <c r="H79" s="75"/>
      <c r="I79" s="195" t="s">
        <v>40</v>
      </c>
      <c r="J79" s="194" t="str">
        <f>E21</f>
        <v>Pontex, spol. s r.o.</v>
      </c>
      <c r="K79" s="75"/>
      <c r="L79" s="73"/>
    </row>
    <row r="80" s="1" customFormat="1" ht="14.4" customHeight="1">
      <c r="B80" s="47"/>
      <c r="C80" s="77" t="s">
        <v>38</v>
      </c>
      <c r="D80" s="75"/>
      <c r="E80" s="75"/>
      <c r="F80" s="194" t="str">
        <f>IF(E18="","",E18)</f>
        <v/>
      </c>
      <c r="G80" s="75"/>
      <c r="H80" s="75"/>
      <c r="I80" s="192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="9" customFormat="1" ht="29.28" customHeight="1">
      <c r="B82" s="196"/>
      <c r="C82" s="197" t="s">
        <v>141</v>
      </c>
      <c r="D82" s="198" t="s">
        <v>66</v>
      </c>
      <c r="E82" s="198" t="s">
        <v>62</v>
      </c>
      <c r="F82" s="198" t="s">
        <v>142</v>
      </c>
      <c r="G82" s="198" t="s">
        <v>143</v>
      </c>
      <c r="H82" s="198" t="s">
        <v>144</v>
      </c>
      <c r="I82" s="199" t="s">
        <v>145</v>
      </c>
      <c r="J82" s="198" t="s">
        <v>130</v>
      </c>
      <c r="K82" s="200" t="s">
        <v>146</v>
      </c>
      <c r="L82" s="201"/>
      <c r="M82" s="103" t="s">
        <v>147</v>
      </c>
      <c r="N82" s="104" t="s">
        <v>51</v>
      </c>
      <c r="O82" s="104" t="s">
        <v>148</v>
      </c>
      <c r="P82" s="104" t="s">
        <v>149</v>
      </c>
      <c r="Q82" s="104" t="s">
        <v>150</v>
      </c>
      <c r="R82" s="104" t="s">
        <v>151</v>
      </c>
      <c r="S82" s="104" t="s">
        <v>152</v>
      </c>
      <c r="T82" s="105" t="s">
        <v>153</v>
      </c>
    </row>
    <row r="83" s="1" customFormat="1" ht="29.28" customHeight="1">
      <c r="B83" s="47"/>
      <c r="C83" s="109" t="s">
        <v>131</v>
      </c>
      <c r="D83" s="75"/>
      <c r="E83" s="75"/>
      <c r="F83" s="75"/>
      <c r="G83" s="75"/>
      <c r="H83" s="75"/>
      <c r="I83" s="192"/>
      <c r="J83" s="202">
        <f>BK83</f>
        <v>0</v>
      </c>
      <c r="K83" s="75"/>
      <c r="L83" s="73"/>
      <c r="M83" s="106"/>
      <c r="N83" s="107"/>
      <c r="O83" s="107"/>
      <c r="P83" s="203">
        <f>P84+P88+P130</f>
        <v>0</v>
      </c>
      <c r="Q83" s="107"/>
      <c r="R83" s="203">
        <f>R84+R88+R130</f>
        <v>13.3012</v>
      </c>
      <c r="S83" s="107"/>
      <c r="T83" s="204">
        <f>T84+T88+T130</f>
        <v>0</v>
      </c>
      <c r="AT83" s="24" t="s">
        <v>81</v>
      </c>
      <c r="AU83" s="24" t="s">
        <v>132</v>
      </c>
      <c r="BK83" s="205">
        <f>BK84+BK88+BK130</f>
        <v>0</v>
      </c>
    </row>
    <row r="84" s="10" customFormat="1" ht="37.44001" customHeight="1">
      <c r="B84" s="206"/>
      <c r="C84" s="207"/>
      <c r="D84" s="208" t="s">
        <v>81</v>
      </c>
      <c r="E84" s="209" t="s">
        <v>276</v>
      </c>
      <c r="F84" s="209" t="s">
        <v>277</v>
      </c>
      <c r="G84" s="207"/>
      <c r="H84" s="207"/>
      <c r="I84" s="210"/>
      <c r="J84" s="211">
        <f>BK84</f>
        <v>0</v>
      </c>
      <c r="K84" s="207"/>
      <c r="L84" s="212"/>
      <c r="M84" s="213"/>
      <c r="N84" s="214"/>
      <c r="O84" s="214"/>
      <c r="P84" s="215">
        <f>P85</f>
        <v>0</v>
      </c>
      <c r="Q84" s="214"/>
      <c r="R84" s="215">
        <f>R85</f>
        <v>0</v>
      </c>
      <c r="S84" s="214"/>
      <c r="T84" s="216">
        <f>T85</f>
        <v>0</v>
      </c>
      <c r="AR84" s="217" t="s">
        <v>90</v>
      </c>
      <c r="AT84" s="218" t="s">
        <v>81</v>
      </c>
      <c r="AU84" s="218" t="s">
        <v>82</v>
      </c>
      <c r="AY84" s="217" t="s">
        <v>157</v>
      </c>
      <c r="BK84" s="219">
        <f>BK85</f>
        <v>0</v>
      </c>
    </row>
    <row r="85" s="10" customFormat="1" ht="19.92" customHeight="1">
      <c r="B85" s="206"/>
      <c r="C85" s="207"/>
      <c r="D85" s="208" t="s">
        <v>81</v>
      </c>
      <c r="E85" s="220" t="s">
        <v>90</v>
      </c>
      <c r="F85" s="220" t="s">
        <v>278</v>
      </c>
      <c r="G85" s="207"/>
      <c r="H85" s="207"/>
      <c r="I85" s="210"/>
      <c r="J85" s="221">
        <f>BK85</f>
        <v>0</v>
      </c>
      <c r="K85" s="207"/>
      <c r="L85" s="212"/>
      <c r="M85" s="213"/>
      <c r="N85" s="214"/>
      <c r="O85" s="214"/>
      <c r="P85" s="215">
        <f>SUM(P86:P87)</f>
        <v>0</v>
      </c>
      <c r="Q85" s="214"/>
      <c r="R85" s="215">
        <f>SUM(R86:R87)</f>
        <v>0</v>
      </c>
      <c r="S85" s="214"/>
      <c r="T85" s="216">
        <f>SUM(T86:T87)</f>
        <v>0</v>
      </c>
      <c r="AR85" s="217" t="s">
        <v>90</v>
      </c>
      <c r="AT85" s="218" t="s">
        <v>81</v>
      </c>
      <c r="AU85" s="218" t="s">
        <v>90</v>
      </c>
      <c r="AY85" s="217" t="s">
        <v>157</v>
      </c>
      <c r="BK85" s="219">
        <f>SUM(BK86:BK87)</f>
        <v>0</v>
      </c>
    </row>
    <row r="86" s="1" customFormat="1" ht="25.5" customHeight="1">
      <c r="B86" s="47"/>
      <c r="C86" s="222" t="s">
        <v>90</v>
      </c>
      <c r="D86" s="222" t="s">
        <v>160</v>
      </c>
      <c r="E86" s="223" t="s">
        <v>618</v>
      </c>
      <c r="F86" s="224" t="s">
        <v>619</v>
      </c>
      <c r="G86" s="225" t="s">
        <v>505</v>
      </c>
      <c r="H86" s="226">
        <v>10.710000000000001</v>
      </c>
      <c r="I86" s="227"/>
      <c r="J86" s="228">
        <f>ROUND(I86*H86,2)</f>
        <v>0</v>
      </c>
      <c r="K86" s="224" t="s">
        <v>164</v>
      </c>
      <c r="L86" s="73"/>
      <c r="M86" s="229" t="s">
        <v>80</v>
      </c>
      <c r="N86" s="230" t="s">
        <v>52</v>
      </c>
      <c r="O86" s="48"/>
      <c r="P86" s="231">
        <f>O86*H86</f>
        <v>0</v>
      </c>
      <c r="Q86" s="231">
        <v>0</v>
      </c>
      <c r="R86" s="231">
        <f>Q86*H86</f>
        <v>0</v>
      </c>
      <c r="S86" s="231">
        <v>0</v>
      </c>
      <c r="T86" s="232">
        <f>S86*H86</f>
        <v>0</v>
      </c>
      <c r="AR86" s="24" t="s">
        <v>177</v>
      </c>
      <c r="AT86" s="24" t="s">
        <v>160</v>
      </c>
      <c r="AU86" s="24" t="s">
        <v>92</v>
      </c>
      <c r="AY86" s="24" t="s">
        <v>157</v>
      </c>
      <c r="BE86" s="233">
        <f>IF(N86="základní",J86,0)</f>
        <v>0</v>
      </c>
      <c r="BF86" s="233">
        <f>IF(N86="snížená",J86,0)</f>
        <v>0</v>
      </c>
      <c r="BG86" s="233">
        <f>IF(N86="zákl. přenesená",J86,0)</f>
        <v>0</v>
      </c>
      <c r="BH86" s="233">
        <f>IF(N86="sníž. přenesená",J86,0)</f>
        <v>0</v>
      </c>
      <c r="BI86" s="233">
        <f>IF(N86="nulová",J86,0)</f>
        <v>0</v>
      </c>
      <c r="BJ86" s="24" t="s">
        <v>90</v>
      </c>
      <c r="BK86" s="233">
        <f>ROUND(I86*H86,2)</f>
        <v>0</v>
      </c>
      <c r="BL86" s="24" t="s">
        <v>177</v>
      </c>
      <c r="BM86" s="24" t="s">
        <v>1941</v>
      </c>
    </row>
    <row r="87" s="11" customFormat="1">
      <c r="B87" s="237"/>
      <c r="C87" s="238"/>
      <c r="D87" s="234" t="s">
        <v>182</v>
      </c>
      <c r="E87" s="239" t="s">
        <v>80</v>
      </c>
      <c r="F87" s="240" t="s">
        <v>1942</v>
      </c>
      <c r="G87" s="238"/>
      <c r="H87" s="241">
        <v>10.710000000000001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AT87" s="247" t="s">
        <v>182</v>
      </c>
      <c r="AU87" s="247" t="s">
        <v>92</v>
      </c>
      <c r="AV87" s="11" t="s">
        <v>92</v>
      </c>
      <c r="AW87" s="11" t="s">
        <v>44</v>
      </c>
      <c r="AX87" s="11" t="s">
        <v>90</v>
      </c>
      <c r="AY87" s="247" t="s">
        <v>157</v>
      </c>
    </row>
    <row r="88" s="10" customFormat="1" ht="37.44001" customHeight="1">
      <c r="B88" s="206"/>
      <c r="C88" s="207"/>
      <c r="D88" s="208" t="s">
        <v>81</v>
      </c>
      <c r="E88" s="209" t="s">
        <v>309</v>
      </c>
      <c r="F88" s="209" t="s">
        <v>1388</v>
      </c>
      <c r="G88" s="207"/>
      <c r="H88" s="207"/>
      <c r="I88" s="210"/>
      <c r="J88" s="211">
        <f>BK88</f>
        <v>0</v>
      </c>
      <c r="K88" s="207"/>
      <c r="L88" s="212"/>
      <c r="M88" s="213"/>
      <c r="N88" s="214"/>
      <c r="O88" s="214"/>
      <c r="P88" s="215">
        <f>P89+P113</f>
        <v>0</v>
      </c>
      <c r="Q88" s="214"/>
      <c r="R88" s="215">
        <f>R89+R113</f>
        <v>13.3012</v>
      </c>
      <c r="S88" s="214"/>
      <c r="T88" s="216">
        <f>T89+T113</f>
        <v>0</v>
      </c>
      <c r="AR88" s="217" t="s">
        <v>172</v>
      </c>
      <c r="AT88" s="218" t="s">
        <v>81</v>
      </c>
      <c r="AU88" s="218" t="s">
        <v>82</v>
      </c>
      <c r="AY88" s="217" t="s">
        <v>157</v>
      </c>
      <c r="BK88" s="219">
        <f>BK89+BK113</f>
        <v>0</v>
      </c>
    </row>
    <row r="89" s="10" customFormat="1" ht="19.92" customHeight="1">
      <c r="B89" s="206"/>
      <c r="C89" s="207"/>
      <c r="D89" s="208" t="s">
        <v>81</v>
      </c>
      <c r="E89" s="220" t="s">
        <v>1449</v>
      </c>
      <c r="F89" s="220" t="s">
        <v>1450</v>
      </c>
      <c r="G89" s="207"/>
      <c r="H89" s="207"/>
      <c r="I89" s="210"/>
      <c r="J89" s="221">
        <f>BK89</f>
        <v>0</v>
      </c>
      <c r="K89" s="207"/>
      <c r="L89" s="212"/>
      <c r="M89" s="213"/>
      <c r="N89" s="214"/>
      <c r="O89" s="214"/>
      <c r="P89" s="215">
        <f>SUM(P90:P112)</f>
        <v>0</v>
      </c>
      <c r="Q89" s="214"/>
      <c r="R89" s="215">
        <f>SUM(R90:R112)</f>
        <v>0</v>
      </c>
      <c r="S89" s="214"/>
      <c r="T89" s="216">
        <f>SUM(T90:T112)</f>
        <v>0</v>
      </c>
      <c r="AR89" s="217" t="s">
        <v>172</v>
      </c>
      <c r="AT89" s="218" t="s">
        <v>81</v>
      </c>
      <c r="AU89" s="218" t="s">
        <v>90</v>
      </c>
      <c r="AY89" s="217" t="s">
        <v>157</v>
      </c>
      <c r="BK89" s="219">
        <f>SUM(BK90:BK112)</f>
        <v>0</v>
      </c>
    </row>
    <row r="90" s="1" customFormat="1" ht="38.25" customHeight="1">
      <c r="B90" s="47"/>
      <c r="C90" s="222" t="s">
        <v>92</v>
      </c>
      <c r="D90" s="222" t="s">
        <v>160</v>
      </c>
      <c r="E90" s="223" t="s">
        <v>1943</v>
      </c>
      <c r="F90" s="224" t="s">
        <v>1944</v>
      </c>
      <c r="G90" s="225" t="s">
        <v>305</v>
      </c>
      <c r="H90" s="226">
        <v>2</v>
      </c>
      <c r="I90" s="227"/>
      <c r="J90" s="228">
        <f>ROUND(I90*H90,2)</f>
        <v>0</v>
      </c>
      <c r="K90" s="224" t="s">
        <v>164</v>
      </c>
      <c r="L90" s="73"/>
      <c r="M90" s="229" t="s">
        <v>80</v>
      </c>
      <c r="N90" s="230" t="s">
        <v>52</v>
      </c>
      <c r="O90" s="48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AR90" s="24" t="s">
        <v>738</v>
      </c>
      <c r="AT90" s="24" t="s">
        <v>160</v>
      </c>
      <c r="AU90" s="24" t="s">
        <v>92</v>
      </c>
      <c r="AY90" s="24" t="s">
        <v>157</v>
      </c>
      <c r="BE90" s="233">
        <f>IF(N90="základní",J90,0)</f>
        <v>0</v>
      </c>
      <c r="BF90" s="233">
        <f>IF(N90="snížená",J90,0)</f>
        <v>0</v>
      </c>
      <c r="BG90" s="233">
        <f>IF(N90="zákl. přenesená",J90,0)</f>
        <v>0</v>
      </c>
      <c r="BH90" s="233">
        <f>IF(N90="sníž. přenesená",J90,0)</f>
        <v>0</v>
      </c>
      <c r="BI90" s="233">
        <f>IF(N90="nulová",J90,0)</f>
        <v>0</v>
      </c>
      <c r="BJ90" s="24" t="s">
        <v>90</v>
      </c>
      <c r="BK90" s="233">
        <f>ROUND(I90*H90,2)</f>
        <v>0</v>
      </c>
      <c r="BL90" s="24" t="s">
        <v>738</v>
      </c>
      <c r="BM90" s="24" t="s">
        <v>1945</v>
      </c>
    </row>
    <row r="91" s="1" customFormat="1" ht="25.5" customHeight="1">
      <c r="B91" s="47"/>
      <c r="C91" s="222" t="s">
        <v>172</v>
      </c>
      <c r="D91" s="222" t="s">
        <v>160</v>
      </c>
      <c r="E91" s="223" t="s">
        <v>1946</v>
      </c>
      <c r="F91" s="224" t="s">
        <v>1947</v>
      </c>
      <c r="G91" s="225" t="s">
        <v>305</v>
      </c>
      <c r="H91" s="226">
        <v>4</v>
      </c>
      <c r="I91" s="227"/>
      <c r="J91" s="228">
        <f>ROUND(I91*H91,2)</f>
        <v>0</v>
      </c>
      <c r="K91" s="224" t="s">
        <v>164</v>
      </c>
      <c r="L91" s="73"/>
      <c r="M91" s="229" t="s">
        <v>80</v>
      </c>
      <c r="N91" s="230" t="s">
        <v>52</v>
      </c>
      <c r="O91" s="48"/>
      <c r="P91" s="231">
        <f>O91*H91</f>
        <v>0</v>
      </c>
      <c r="Q91" s="231">
        <v>0</v>
      </c>
      <c r="R91" s="231">
        <f>Q91*H91</f>
        <v>0</v>
      </c>
      <c r="S91" s="231">
        <v>0</v>
      </c>
      <c r="T91" s="232">
        <f>S91*H91</f>
        <v>0</v>
      </c>
      <c r="AR91" s="24" t="s">
        <v>738</v>
      </c>
      <c r="AT91" s="24" t="s">
        <v>160</v>
      </c>
      <c r="AU91" s="24" t="s">
        <v>92</v>
      </c>
      <c r="AY91" s="24" t="s">
        <v>157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24" t="s">
        <v>90</v>
      </c>
      <c r="BK91" s="233">
        <f>ROUND(I91*H91,2)</f>
        <v>0</v>
      </c>
      <c r="BL91" s="24" t="s">
        <v>738</v>
      </c>
      <c r="BM91" s="24" t="s">
        <v>1948</v>
      </c>
    </row>
    <row r="92" s="1" customFormat="1" ht="16.5" customHeight="1">
      <c r="B92" s="47"/>
      <c r="C92" s="263" t="s">
        <v>177</v>
      </c>
      <c r="D92" s="263" t="s">
        <v>309</v>
      </c>
      <c r="E92" s="264" t="s">
        <v>1468</v>
      </c>
      <c r="F92" s="265" t="s">
        <v>1469</v>
      </c>
      <c r="G92" s="266" t="s">
        <v>998</v>
      </c>
      <c r="H92" s="267">
        <v>4</v>
      </c>
      <c r="I92" s="268"/>
      <c r="J92" s="269">
        <f>ROUND(I92*H92,2)</f>
        <v>0</v>
      </c>
      <c r="K92" s="265" t="s">
        <v>80</v>
      </c>
      <c r="L92" s="270"/>
      <c r="M92" s="271" t="s">
        <v>80</v>
      </c>
      <c r="N92" s="272" t="s">
        <v>52</v>
      </c>
      <c r="O92" s="48"/>
      <c r="P92" s="231">
        <f>O92*H92</f>
        <v>0</v>
      </c>
      <c r="Q92" s="231">
        <v>0</v>
      </c>
      <c r="R92" s="231">
        <f>Q92*H92</f>
        <v>0</v>
      </c>
      <c r="S92" s="231">
        <v>0</v>
      </c>
      <c r="T92" s="232">
        <f>S92*H92</f>
        <v>0</v>
      </c>
      <c r="AR92" s="24" t="s">
        <v>1425</v>
      </c>
      <c r="AT92" s="24" t="s">
        <v>309</v>
      </c>
      <c r="AU92" s="24" t="s">
        <v>92</v>
      </c>
      <c r="AY92" s="24" t="s">
        <v>157</v>
      </c>
      <c r="BE92" s="233">
        <f>IF(N92="základní",J92,0)</f>
        <v>0</v>
      </c>
      <c r="BF92" s="233">
        <f>IF(N92="snížená",J92,0)</f>
        <v>0</v>
      </c>
      <c r="BG92" s="233">
        <f>IF(N92="zákl. přenesená",J92,0)</f>
        <v>0</v>
      </c>
      <c r="BH92" s="233">
        <f>IF(N92="sníž. přenesená",J92,0)</f>
        <v>0</v>
      </c>
      <c r="BI92" s="233">
        <f>IF(N92="nulová",J92,0)</f>
        <v>0</v>
      </c>
      <c r="BJ92" s="24" t="s">
        <v>90</v>
      </c>
      <c r="BK92" s="233">
        <f>ROUND(I92*H92,2)</f>
        <v>0</v>
      </c>
      <c r="BL92" s="24" t="s">
        <v>738</v>
      </c>
      <c r="BM92" s="24" t="s">
        <v>1949</v>
      </c>
    </row>
    <row r="93" s="1" customFormat="1" ht="25.5" customHeight="1">
      <c r="B93" s="47"/>
      <c r="C93" s="222" t="s">
        <v>156</v>
      </c>
      <c r="D93" s="222" t="s">
        <v>160</v>
      </c>
      <c r="E93" s="223" t="s">
        <v>1471</v>
      </c>
      <c r="F93" s="224" t="s">
        <v>1472</v>
      </c>
      <c r="G93" s="225" t="s">
        <v>1473</v>
      </c>
      <c r="H93" s="226">
        <v>150</v>
      </c>
      <c r="I93" s="227"/>
      <c r="J93" s="228">
        <f>ROUND(I93*H93,2)</f>
        <v>0</v>
      </c>
      <c r="K93" s="224" t="s">
        <v>164</v>
      </c>
      <c r="L93" s="73"/>
      <c r="M93" s="229" t="s">
        <v>80</v>
      </c>
      <c r="N93" s="230" t="s">
        <v>52</v>
      </c>
      <c r="O93" s="48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AR93" s="24" t="s">
        <v>738</v>
      </c>
      <c r="AT93" s="24" t="s">
        <v>160</v>
      </c>
      <c r="AU93" s="24" t="s">
        <v>92</v>
      </c>
      <c r="AY93" s="24" t="s">
        <v>157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90</v>
      </c>
      <c r="BK93" s="233">
        <f>ROUND(I93*H93,2)</f>
        <v>0</v>
      </c>
      <c r="BL93" s="24" t="s">
        <v>738</v>
      </c>
      <c r="BM93" s="24" t="s">
        <v>1950</v>
      </c>
    </row>
    <row r="94" s="11" customFormat="1">
      <c r="B94" s="237"/>
      <c r="C94" s="238"/>
      <c r="D94" s="234" t="s">
        <v>182</v>
      </c>
      <c r="E94" s="239" t="s">
        <v>80</v>
      </c>
      <c r="F94" s="240" t="s">
        <v>1951</v>
      </c>
      <c r="G94" s="238"/>
      <c r="H94" s="241">
        <v>150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182</v>
      </c>
      <c r="AU94" s="247" t="s">
        <v>92</v>
      </c>
      <c r="AV94" s="11" t="s">
        <v>92</v>
      </c>
      <c r="AW94" s="11" t="s">
        <v>44</v>
      </c>
      <c r="AX94" s="11" t="s">
        <v>90</v>
      </c>
      <c r="AY94" s="247" t="s">
        <v>157</v>
      </c>
    </row>
    <row r="95" s="1" customFormat="1" ht="63.75" customHeight="1">
      <c r="B95" s="47"/>
      <c r="C95" s="222" t="s">
        <v>188</v>
      </c>
      <c r="D95" s="222" t="s">
        <v>160</v>
      </c>
      <c r="E95" s="223" t="s">
        <v>1952</v>
      </c>
      <c r="F95" s="224" t="s">
        <v>1953</v>
      </c>
      <c r="G95" s="225" t="s">
        <v>281</v>
      </c>
      <c r="H95" s="226">
        <v>89.25</v>
      </c>
      <c r="I95" s="227"/>
      <c r="J95" s="228">
        <f>ROUND(I95*H95,2)</f>
        <v>0</v>
      </c>
      <c r="K95" s="224" t="s">
        <v>164</v>
      </c>
      <c r="L95" s="73"/>
      <c r="M95" s="229" t="s">
        <v>80</v>
      </c>
      <c r="N95" s="230" t="s">
        <v>52</v>
      </c>
      <c r="O95" s="48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AR95" s="24" t="s">
        <v>738</v>
      </c>
      <c r="AT95" s="24" t="s">
        <v>160</v>
      </c>
      <c r="AU95" s="24" t="s">
        <v>92</v>
      </c>
      <c r="AY95" s="24" t="s">
        <v>157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24" t="s">
        <v>90</v>
      </c>
      <c r="BK95" s="233">
        <f>ROUND(I95*H95,2)</f>
        <v>0</v>
      </c>
      <c r="BL95" s="24" t="s">
        <v>738</v>
      </c>
      <c r="BM95" s="24" t="s">
        <v>1954</v>
      </c>
    </row>
    <row r="96" s="11" customFormat="1">
      <c r="B96" s="237"/>
      <c r="C96" s="238"/>
      <c r="D96" s="234" t="s">
        <v>182</v>
      </c>
      <c r="E96" s="239" t="s">
        <v>80</v>
      </c>
      <c r="F96" s="240" t="s">
        <v>1955</v>
      </c>
      <c r="G96" s="238"/>
      <c r="H96" s="241">
        <v>89.25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182</v>
      </c>
      <c r="AU96" s="247" t="s">
        <v>92</v>
      </c>
      <c r="AV96" s="11" t="s">
        <v>92</v>
      </c>
      <c r="AW96" s="11" t="s">
        <v>44</v>
      </c>
      <c r="AX96" s="11" t="s">
        <v>90</v>
      </c>
      <c r="AY96" s="247" t="s">
        <v>157</v>
      </c>
    </row>
    <row r="97" s="1" customFormat="1" ht="16.5" customHeight="1">
      <c r="B97" s="47"/>
      <c r="C97" s="263" t="s">
        <v>194</v>
      </c>
      <c r="D97" s="263" t="s">
        <v>309</v>
      </c>
      <c r="E97" s="264" t="s">
        <v>1956</v>
      </c>
      <c r="F97" s="265" t="s">
        <v>1957</v>
      </c>
      <c r="G97" s="266" t="s">
        <v>305</v>
      </c>
      <c r="H97" s="267">
        <v>89.25</v>
      </c>
      <c r="I97" s="268"/>
      <c r="J97" s="269">
        <f>ROUND(I97*H97,2)</f>
        <v>0</v>
      </c>
      <c r="K97" s="265" t="s">
        <v>80</v>
      </c>
      <c r="L97" s="270"/>
      <c r="M97" s="271" t="s">
        <v>80</v>
      </c>
      <c r="N97" s="272" t="s">
        <v>52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1425</v>
      </c>
      <c r="AT97" s="24" t="s">
        <v>309</v>
      </c>
      <c r="AU97" s="24" t="s">
        <v>92</v>
      </c>
      <c r="AY97" s="24" t="s">
        <v>157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90</v>
      </c>
      <c r="BK97" s="233">
        <f>ROUND(I97*H97,2)</f>
        <v>0</v>
      </c>
      <c r="BL97" s="24" t="s">
        <v>738</v>
      </c>
      <c r="BM97" s="24" t="s">
        <v>1958</v>
      </c>
    </row>
    <row r="98" s="11" customFormat="1">
      <c r="B98" s="237"/>
      <c r="C98" s="238"/>
      <c r="D98" s="234" t="s">
        <v>182</v>
      </c>
      <c r="E98" s="239" t="s">
        <v>80</v>
      </c>
      <c r="F98" s="240" t="s">
        <v>1955</v>
      </c>
      <c r="G98" s="238"/>
      <c r="H98" s="241">
        <v>89.25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182</v>
      </c>
      <c r="AU98" s="247" t="s">
        <v>92</v>
      </c>
      <c r="AV98" s="11" t="s">
        <v>92</v>
      </c>
      <c r="AW98" s="11" t="s">
        <v>44</v>
      </c>
      <c r="AX98" s="11" t="s">
        <v>90</v>
      </c>
      <c r="AY98" s="247" t="s">
        <v>157</v>
      </c>
    </row>
    <row r="99" s="1" customFormat="1" ht="63.75" customHeight="1">
      <c r="B99" s="47"/>
      <c r="C99" s="222" t="s">
        <v>199</v>
      </c>
      <c r="D99" s="222" t="s">
        <v>160</v>
      </c>
      <c r="E99" s="223" t="s">
        <v>1959</v>
      </c>
      <c r="F99" s="224" t="s">
        <v>1960</v>
      </c>
      <c r="G99" s="225" t="s">
        <v>281</v>
      </c>
      <c r="H99" s="226">
        <v>85</v>
      </c>
      <c r="I99" s="227"/>
      <c r="J99" s="228">
        <f>ROUND(I99*H99,2)</f>
        <v>0</v>
      </c>
      <c r="K99" s="224" t="s">
        <v>164</v>
      </c>
      <c r="L99" s="73"/>
      <c r="M99" s="229" t="s">
        <v>80</v>
      </c>
      <c r="N99" s="230" t="s">
        <v>52</v>
      </c>
      <c r="O99" s="48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AR99" s="24" t="s">
        <v>738</v>
      </c>
      <c r="AT99" s="24" t="s">
        <v>160</v>
      </c>
      <c r="AU99" s="24" t="s">
        <v>92</v>
      </c>
      <c r="AY99" s="24" t="s">
        <v>157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90</v>
      </c>
      <c r="BK99" s="233">
        <f>ROUND(I99*H99,2)</f>
        <v>0</v>
      </c>
      <c r="BL99" s="24" t="s">
        <v>738</v>
      </c>
      <c r="BM99" s="24" t="s">
        <v>1961</v>
      </c>
    </row>
    <row r="100" s="11" customFormat="1">
      <c r="B100" s="237"/>
      <c r="C100" s="238"/>
      <c r="D100" s="234" t="s">
        <v>182</v>
      </c>
      <c r="E100" s="239" t="s">
        <v>80</v>
      </c>
      <c r="F100" s="240" t="s">
        <v>1962</v>
      </c>
      <c r="G100" s="238"/>
      <c r="H100" s="241">
        <v>85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182</v>
      </c>
      <c r="AU100" s="247" t="s">
        <v>92</v>
      </c>
      <c r="AV100" s="11" t="s">
        <v>92</v>
      </c>
      <c r="AW100" s="11" t="s">
        <v>44</v>
      </c>
      <c r="AX100" s="11" t="s">
        <v>90</v>
      </c>
      <c r="AY100" s="247" t="s">
        <v>157</v>
      </c>
    </row>
    <row r="101" s="1" customFormat="1" ht="25.5" customHeight="1">
      <c r="B101" s="47"/>
      <c r="C101" s="222" t="s">
        <v>203</v>
      </c>
      <c r="D101" s="222" t="s">
        <v>160</v>
      </c>
      <c r="E101" s="223" t="s">
        <v>1811</v>
      </c>
      <c r="F101" s="224" t="s">
        <v>1812</v>
      </c>
      <c r="G101" s="225" t="s">
        <v>281</v>
      </c>
      <c r="H101" s="226">
        <v>178.5</v>
      </c>
      <c r="I101" s="227"/>
      <c r="J101" s="228">
        <f>ROUND(I101*H101,2)</f>
        <v>0</v>
      </c>
      <c r="K101" s="224" t="s">
        <v>164</v>
      </c>
      <c r="L101" s="73"/>
      <c r="M101" s="229" t="s">
        <v>80</v>
      </c>
      <c r="N101" s="230" t="s">
        <v>52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738</v>
      </c>
      <c r="AT101" s="24" t="s">
        <v>160</v>
      </c>
      <c r="AU101" s="24" t="s">
        <v>92</v>
      </c>
      <c r="AY101" s="24" t="s">
        <v>157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90</v>
      </c>
      <c r="BK101" s="233">
        <f>ROUND(I101*H101,2)</f>
        <v>0</v>
      </c>
      <c r="BL101" s="24" t="s">
        <v>738</v>
      </c>
      <c r="BM101" s="24" t="s">
        <v>1963</v>
      </c>
    </row>
    <row r="102" s="11" customFormat="1">
      <c r="B102" s="237"/>
      <c r="C102" s="238"/>
      <c r="D102" s="234" t="s">
        <v>182</v>
      </c>
      <c r="E102" s="239" t="s">
        <v>80</v>
      </c>
      <c r="F102" s="240" t="s">
        <v>1964</v>
      </c>
      <c r="G102" s="238"/>
      <c r="H102" s="241">
        <v>178.5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182</v>
      </c>
      <c r="AU102" s="247" t="s">
        <v>92</v>
      </c>
      <c r="AV102" s="11" t="s">
        <v>92</v>
      </c>
      <c r="AW102" s="11" t="s">
        <v>44</v>
      </c>
      <c r="AX102" s="11" t="s">
        <v>90</v>
      </c>
      <c r="AY102" s="247" t="s">
        <v>157</v>
      </c>
    </row>
    <row r="103" s="1" customFormat="1" ht="16.5" customHeight="1">
      <c r="B103" s="47"/>
      <c r="C103" s="263" t="s">
        <v>207</v>
      </c>
      <c r="D103" s="263" t="s">
        <v>309</v>
      </c>
      <c r="E103" s="264" t="s">
        <v>1965</v>
      </c>
      <c r="F103" s="265" t="s">
        <v>1966</v>
      </c>
      <c r="G103" s="266" t="s">
        <v>305</v>
      </c>
      <c r="H103" s="267">
        <v>178.5</v>
      </c>
      <c r="I103" s="268"/>
      <c r="J103" s="269">
        <f>ROUND(I103*H103,2)</f>
        <v>0</v>
      </c>
      <c r="K103" s="265" t="s">
        <v>80</v>
      </c>
      <c r="L103" s="270"/>
      <c r="M103" s="271" t="s">
        <v>80</v>
      </c>
      <c r="N103" s="272" t="s">
        <v>52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1425</v>
      </c>
      <c r="AT103" s="24" t="s">
        <v>309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738</v>
      </c>
      <c r="BM103" s="24" t="s">
        <v>1967</v>
      </c>
    </row>
    <row r="104" s="1" customFormat="1">
      <c r="B104" s="47"/>
      <c r="C104" s="75"/>
      <c r="D104" s="234" t="s">
        <v>167</v>
      </c>
      <c r="E104" s="75"/>
      <c r="F104" s="235" t="s">
        <v>1968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167</v>
      </c>
      <c r="AU104" s="24" t="s">
        <v>92</v>
      </c>
    </row>
    <row r="105" s="11" customFormat="1">
      <c r="B105" s="237"/>
      <c r="C105" s="238"/>
      <c r="D105" s="234" t="s">
        <v>182</v>
      </c>
      <c r="E105" s="239" t="s">
        <v>80</v>
      </c>
      <c r="F105" s="240" t="s">
        <v>1964</v>
      </c>
      <c r="G105" s="238"/>
      <c r="H105" s="241">
        <v>178.5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182</v>
      </c>
      <c r="AU105" s="247" t="s">
        <v>92</v>
      </c>
      <c r="AV105" s="11" t="s">
        <v>92</v>
      </c>
      <c r="AW105" s="11" t="s">
        <v>44</v>
      </c>
      <c r="AX105" s="11" t="s">
        <v>90</v>
      </c>
      <c r="AY105" s="247" t="s">
        <v>157</v>
      </c>
    </row>
    <row r="106" s="1" customFormat="1" ht="25.5" customHeight="1">
      <c r="B106" s="47"/>
      <c r="C106" s="222" t="s">
        <v>212</v>
      </c>
      <c r="D106" s="222" t="s">
        <v>160</v>
      </c>
      <c r="E106" s="223" t="s">
        <v>1824</v>
      </c>
      <c r="F106" s="224" t="s">
        <v>1825</v>
      </c>
      <c r="G106" s="225" t="s">
        <v>281</v>
      </c>
      <c r="H106" s="226">
        <v>170</v>
      </c>
      <c r="I106" s="227"/>
      <c r="J106" s="228">
        <f>ROUND(I106*H106,2)</f>
        <v>0</v>
      </c>
      <c r="K106" s="224" t="s">
        <v>164</v>
      </c>
      <c r="L106" s="73"/>
      <c r="M106" s="229" t="s">
        <v>80</v>
      </c>
      <c r="N106" s="230" t="s">
        <v>52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738</v>
      </c>
      <c r="AT106" s="24" t="s">
        <v>160</v>
      </c>
      <c r="AU106" s="24" t="s">
        <v>92</v>
      </c>
      <c r="AY106" s="24" t="s">
        <v>157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90</v>
      </c>
      <c r="BK106" s="233">
        <f>ROUND(I106*H106,2)</f>
        <v>0</v>
      </c>
      <c r="BL106" s="24" t="s">
        <v>738</v>
      </c>
      <c r="BM106" s="24" t="s">
        <v>1969</v>
      </c>
    </row>
    <row r="107" s="11" customFormat="1">
      <c r="B107" s="237"/>
      <c r="C107" s="238"/>
      <c r="D107" s="234" t="s">
        <v>182</v>
      </c>
      <c r="E107" s="239" t="s">
        <v>80</v>
      </c>
      <c r="F107" s="240" t="s">
        <v>1970</v>
      </c>
      <c r="G107" s="238"/>
      <c r="H107" s="241">
        <v>170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182</v>
      </c>
      <c r="AU107" s="247" t="s">
        <v>92</v>
      </c>
      <c r="AV107" s="11" t="s">
        <v>92</v>
      </c>
      <c r="AW107" s="11" t="s">
        <v>44</v>
      </c>
      <c r="AX107" s="11" t="s">
        <v>90</v>
      </c>
      <c r="AY107" s="247" t="s">
        <v>157</v>
      </c>
    </row>
    <row r="108" s="1" customFormat="1" ht="16.5" customHeight="1">
      <c r="B108" s="47"/>
      <c r="C108" s="222" t="s">
        <v>216</v>
      </c>
      <c r="D108" s="222" t="s">
        <v>160</v>
      </c>
      <c r="E108" s="223" t="s">
        <v>1833</v>
      </c>
      <c r="F108" s="224" t="s">
        <v>1834</v>
      </c>
      <c r="G108" s="225" t="s">
        <v>1750</v>
      </c>
      <c r="H108" s="226">
        <v>1</v>
      </c>
      <c r="I108" s="227"/>
      <c r="J108" s="228">
        <f>ROUND(I108*H108,2)</f>
        <v>0</v>
      </c>
      <c r="K108" s="224" t="s">
        <v>164</v>
      </c>
      <c r="L108" s="73"/>
      <c r="M108" s="229" t="s">
        <v>80</v>
      </c>
      <c r="N108" s="230" t="s">
        <v>52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738</v>
      </c>
      <c r="AT108" s="24" t="s">
        <v>160</v>
      </c>
      <c r="AU108" s="24" t="s">
        <v>92</v>
      </c>
      <c r="AY108" s="24" t="s">
        <v>157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90</v>
      </c>
      <c r="BK108" s="233">
        <f>ROUND(I108*H108,2)</f>
        <v>0</v>
      </c>
      <c r="BL108" s="24" t="s">
        <v>738</v>
      </c>
      <c r="BM108" s="24" t="s">
        <v>1971</v>
      </c>
    </row>
    <row r="109" s="1" customFormat="1" ht="16.5" customHeight="1">
      <c r="B109" s="47"/>
      <c r="C109" s="222" t="s">
        <v>220</v>
      </c>
      <c r="D109" s="222" t="s">
        <v>160</v>
      </c>
      <c r="E109" s="223" t="s">
        <v>1836</v>
      </c>
      <c r="F109" s="224" t="s">
        <v>1837</v>
      </c>
      <c r="G109" s="225" t="s">
        <v>305</v>
      </c>
      <c r="H109" s="226">
        <v>8</v>
      </c>
      <c r="I109" s="227"/>
      <c r="J109" s="228">
        <f>ROUND(I109*H109,2)</f>
        <v>0</v>
      </c>
      <c r="K109" s="224" t="s">
        <v>164</v>
      </c>
      <c r="L109" s="73"/>
      <c r="M109" s="229" t="s">
        <v>80</v>
      </c>
      <c r="N109" s="230" t="s">
        <v>52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738</v>
      </c>
      <c r="AT109" s="24" t="s">
        <v>160</v>
      </c>
      <c r="AU109" s="24" t="s">
        <v>92</v>
      </c>
      <c r="AY109" s="24" t="s">
        <v>157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90</v>
      </c>
      <c r="BK109" s="233">
        <f>ROUND(I109*H109,2)</f>
        <v>0</v>
      </c>
      <c r="BL109" s="24" t="s">
        <v>738</v>
      </c>
      <c r="BM109" s="24" t="s">
        <v>1972</v>
      </c>
    </row>
    <row r="110" s="1" customFormat="1" ht="16.5" customHeight="1">
      <c r="B110" s="47"/>
      <c r="C110" s="263" t="s">
        <v>224</v>
      </c>
      <c r="D110" s="263" t="s">
        <v>309</v>
      </c>
      <c r="E110" s="264" t="s">
        <v>1840</v>
      </c>
      <c r="F110" s="265" t="s">
        <v>1841</v>
      </c>
      <c r="G110" s="266" t="s">
        <v>305</v>
      </c>
      <c r="H110" s="267">
        <v>4</v>
      </c>
      <c r="I110" s="268"/>
      <c r="J110" s="269">
        <f>ROUND(I110*H110,2)</f>
        <v>0</v>
      </c>
      <c r="K110" s="265" t="s">
        <v>80</v>
      </c>
      <c r="L110" s="270"/>
      <c r="M110" s="271" t="s">
        <v>80</v>
      </c>
      <c r="N110" s="272" t="s">
        <v>52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1425</v>
      </c>
      <c r="AT110" s="24" t="s">
        <v>309</v>
      </c>
      <c r="AU110" s="24" t="s">
        <v>92</v>
      </c>
      <c r="AY110" s="24" t="s">
        <v>157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90</v>
      </c>
      <c r="BK110" s="233">
        <f>ROUND(I110*H110,2)</f>
        <v>0</v>
      </c>
      <c r="BL110" s="24" t="s">
        <v>738</v>
      </c>
      <c r="BM110" s="24" t="s">
        <v>1973</v>
      </c>
    </row>
    <row r="111" s="1" customFormat="1">
      <c r="B111" s="47"/>
      <c r="C111" s="75"/>
      <c r="D111" s="234" t="s">
        <v>167</v>
      </c>
      <c r="E111" s="75"/>
      <c r="F111" s="235" t="s">
        <v>1843</v>
      </c>
      <c r="G111" s="75"/>
      <c r="H111" s="75"/>
      <c r="I111" s="192"/>
      <c r="J111" s="75"/>
      <c r="K111" s="75"/>
      <c r="L111" s="73"/>
      <c r="M111" s="236"/>
      <c r="N111" s="48"/>
      <c r="O111" s="48"/>
      <c r="P111" s="48"/>
      <c r="Q111" s="48"/>
      <c r="R111" s="48"/>
      <c r="S111" s="48"/>
      <c r="T111" s="96"/>
      <c r="AT111" s="24" t="s">
        <v>167</v>
      </c>
      <c r="AU111" s="24" t="s">
        <v>92</v>
      </c>
    </row>
    <row r="112" s="1" customFormat="1" ht="51" customHeight="1">
      <c r="B112" s="47"/>
      <c r="C112" s="222" t="s">
        <v>10</v>
      </c>
      <c r="D112" s="222" t="s">
        <v>160</v>
      </c>
      <c r="E112" s="223" t="s">
        <v>1974</v>
      </c>
      <c r="F112" s="224" t="s">
        <v>1975</v>
      </c>
      <c r="G112" s="225" t="s">
        <v>305</v>
      </c>
      <c r="H112" s="226">
        <v>2</v>
      </c>
      <c r="I112" s="227"/>
      <c r="J112" s="228">
        <f>ROUND(I112*H112,2)</f>
        <v>0</v>
      </c>
      <c r="K112" s="224" t="s">
        <v>164</v>
      </c>
      <c r="L112" s="73"/>
      <c r="M112" s="229" t="s">
        <v>80</v>
      </c>
      <c r="N112" s="230" t="s">
        <v>52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738</v>
      </c>
      <c r="AT112" s="24" t="s">
        <v>160</v>
      </c>
      <c r="AU112" s="24" t="s">
        <v>92</v>
      </c>
      <c r="AY112" s="24" t="s">
        <v>157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90</v>
      </c>
      <c r="BK112" s="233">
        <f>ROUND(I112*H112,2)</f>
        <v>0</v>
      </c>
      <c r="BL112" s="24" t="s">
        <v>738</v>
      </c>
      <c r="BM112" s="24" t="s">
        <v>1976</v>
      </c>
    </row>
    <row r="113" s="10" customFormat="1" ht="29.88" customHeight="1">
      <c r="B113" s="206"/>
      <c r="C113" s="207"/>
      <c r="D113" s="208" t="s">
        <v>81</v>
      </c>
      <c r="E113" s="220" t="s">
        <v>1481</v>
      </c>
      <c r="F113" s="220" t="s">
        <v>1482</v>
      </c>
      <c r="G113" s="207"/>
      <c r="H113" s="207"/>
      <c r="I113" s="210"/>
      <c r="J113" s="221">
        <f>BK113</f>
        <v>0</v>
      </c>
      <c r="K113" s="207"/>
      <c r="L113" s="212"/>
      <c r="M113" s="213"/>
      <c r="N113" s="214"/>
      <c r="O113" s="214"/>
      <c r="P113" s="215">
        <f>SUM(P114:P129)</f>
        <v>0</v>
      </c>
      <c r="Q113" s="214"/>
      <c r="R113" s="215">
        <f>SUM(R114:R129)</f>
        <v>13.3012</v>
      </c>
      <c r="S113" s="214"/>
      <c r="T113" s="216">
        <f>SUM(T114:T129)</f>
        <v>0</v>
      </c>
      <c r="AR113" s="217" t="s">
        <v>172</v>
      </c>
      <c r="AT113" s="218" t="s">
        <v>81</v>
      </c>
      <c r="AU113" s="218" t="s">
        <v>90</v>
      </c>
      <c r="AY113" s="217" t="s">
        <v>157</v>
      </c>
      <c r="BK113" s="219">
        <f>SUM(BK114:BK129)</f>
        <v>0</v>
      </c>
    </row>
    <row r="114" s="1" customFormat="1" ht="38.25" customHeight="1">
      <c r="B114" s="47"/>
      <c r="C114" s="222" t="s">
        <v>231</v>
      </c>
      <c r="D114" s="222" t="s">
        <v>160</v>
      </c>
      <c r="E114" s="223" t="s">
        <v>1496</v>
      </c>
      <c r="F114" s="224" t="s">
        <v>1497</v>
      </c>
      <c r="G114" s="225" t="s">
        <v>451</v>
      </c>
      <c r="H114" s="226">
        <v>20.475000000000001</v>
      </c>
      <c r="I114" s="227"/>
      <c r="J114" s="228">
        <f>ROUND(I114*H114,2)</f>
        <v>0</v>
      </c>
      <c r="K114" s="224" t="s">
        <v>164</v>
      </c>
      <c r="L114" s="73"/>
      <c r="M114" s="229" t="s">
        <v>80</v>
      </c>
      <c r="N114" s="230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738</v>
      </c>
      <c r="AT114" s="24" t="s">
        <v>160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738</v>
      </c>
      <c r="BM114" s="24" t="s">
        <v>1977</v>
      </c>
    </row>
    <row r="115" s="11" customFormat="1">
      <c r="B115" s="237"/>
      <c r="C115" s="238"/>
      <c r="D115" s="234" t="s">
        <v>182</v>
      </c>
      <c r="E115" s="239" t="s">
        <v>80</v>
      </c>
      <c r="F115" s="240" t="s">
        <v>1978</v>
      </c>
      <c r="G115" s="238"/>
      <c r="H115" s="241">
        <v>20.475000000000001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182</v>
      </c>
      <c r="AU115" s="247" t="s">
        <v>92</v>
      </c>
      <c r="AV115" s="11" t="s">
        <v>92</v>
      </c>
      <c r="AW115" s="11" t="s">
        <v>44</v>
      </c>
      <c r="AX115" s="11" t="s">
        <v>90</v>
      </c>
      <c r="AY115" s="247" t="s">
        <v>157</v>
      </c>
    </row>
    <row r="116" s="1" customFormat="1" ht="25.5" customHeight="1">
      <c r="B116" s="47"/>
      <c r="C116" s="222" t="s">
        <v>237</v>
      </c>
      <c r="D116" s="222" t="s">
        <v>160</v>
      </c>
      <c r="E116" s="223" t="s">
        <v>1502</v>
      </c>
      <c r="F116" s="224" t="s">
        <v>1503</v>
      </c>
      <c r="G116" s="225" t="s">
        <v>451</v>
      </c>
      <c r="H116" s="226">
        <v>14.526</v>
      </c>
      <c r="I116" s="227"/>
      <c r="J116" s="228">
        <f>ROUND(I116*H116,2)</f>
        <v>0</v>
      </c>
      <c r="K116" s="224" t="s">
        <v>164</v>
      </c>
      <c r="L116" s="73"/>
      <c r="M116" s="229" t="s">
        <v>80</v>
      </c>
      <c r="N116" s="230" t="s">
        <v>52</v>
      </c>
      <c r="O116" s="48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AR116" s="24" t="s">
        <v>738</v>
      </c>
      <c r="AT116" s="24" t="s">
        <v>160</v>
      </c>
      <c r="AU116" s="24" t="s">
        <v>92</v>
      </c>
      <c r="AY116" s="24" t="s">
        <v>157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24" t="s">
        <v>90</v>
      </c>
      <c r="BK116" s="233">
        <f>ROUND(I116*H116,2)</f>
        <v>0</v>
      </c>
      <c r="BL116" s="24" t="s">
        <v>738</v>
      </c>
      <c r="BM116" s="24" t="s">
        <v>1979</v>
      </c>
    </row>
    <row r="117" s="11" customFormat="1">
      <c r="B117" s="237"/>
      <c r="C117" s="238"/>
      <c r="D117" s="234" t="s">
        <v>182</v>
      </c>
      <c r="E117" s="239" t="s">
        <v>80</v>
      </c>
      <c r="F117" s="240" t="s">
        <v>1980</v>
      </c>
      <c r="G117" s="238"/>
      <c r="H117" s="241">
        <v>7.0880000000000001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182</v>
      </c>
      <c r="AU117" s="247" t="s">
        <v>92</v>
      </c>
      <c r="AV117" s="11" t="s">
        <v>92</v>
      </c>
      <c r="AW117" s="11" t="s">
        <v>44</v>
      </c>
      <c r="AX117" s="11" t="s">
        <v>82</v>
      </c>
      <c r="AY117" s="247" t="s">
        <v>157</v>
      </c>
    </row>
    <row r="118" s="11" customFormat="1">
      <c r="B118" s="237"/>
      <c r="C118" s="238"/>
      <c r="D118" s="234" t="s">
        <v>182</v>
      </c>
      <c r="E118" s="239" t="s">
        <v>80</v>
      </c>
      <c r="F118" s="240" t="s">
        <v>1981</v>
      </c>
      <c r="G118" s="238"/>
      <c r="H118" s="241">
        <v>7.4379999999999997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182</v>
      </c>
      <c r="AU118" s="247" t="s">
        <v>92</v>
      </c>
      <c r="AV118" s="11" t="s">
        <v>92</v>
      </c>
      <c r="AW118" s="11" t="s">
        <v>44</v>
      </c>
      <c r="AX118" s="11" t="s">
        <v>82</v>
      </c>
      <c r="AY118" s="247" t="s">
        <v>157</v>
      </c>
    </row>
    <row r="119" s="12" customFormat="1">
      <c r="B119" s="248"/>
      <c r="C119" s="249"/>
      <c r="D119" s="234" t="s">
        <v>182</v>
      </c>
      <c r="E119" s="250" t="s">
        <v>80</v>
      </c>
      <c r="F119" s="251" t="s">
        <v>183</v>
      </c>
      <c r="G119" s="249"/>
      <c r="H119" s="252">
        <v>14.526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92</v>
      </c>
      <c r="AV119" s="12" t="s">
        <v>177</v>
      </c>
      <c r="AW119" s="12" t="s">
        <v>44</v>
      </c>
      <c r="AX119" s="12" t="s">
        <v>90</v>
      </c>
      <c r="AY119" s="258" t="s">
        <v>157</v>
      </c>
    </row>
    <row r="120" s="1" customFormat="1" ht="38.25" customHeight="1">
      <c r="B120" s="47"/>
      <c r="C120" s="222" t="s">
        <v>242</v>
      </c>
      <c r="D120" s="222" t="s">
        <v>160</v>
      </c>
      <c r="E120" s="223" t="s">
        <v>1982</v>
      </c>
      <c r="F120" s="224" t="s">
        <v>1983</v>
      </c>
      <c r="G120" s="225" t="s">
        <v>281</v>
      </c>
      <c r="H120" s="226">
        <v>85</v>
      </c>
      <c r="I120" s="227"/>
      <c r="J120" s="228">
        <f>ROUND(I120*H120,2)</f>
        <v>0</v>
      </c>
      <c r="K120" s="224" t="s">
        <v>164</v>
      </c>
      <c r="L120" s="73"/>
      <c r="M120" s="229" t="s">
        <v>80</v>
      </c>
      <c r="N120" s="230" t="s">
        <v>52</v>
      </c>
      <c r="O120" s="48"/>
      <c r="P120" s="231">
        <f>O120*H120</f>
        <v>0</v>
      </c>
      <c r="Q120" s="231">
        <v>0.15614</v>
      </c>
      <c r="R120" s="231">
        <f>Q120*H120</f>
        <v>13.271900000000001</v>
      </c>
      <c r="S120" s="231">
        <v>0</v>
      </c>
      <c r="T120" s="232">
        <f>S120*H120</f>
        <v>0</v>
      </c>
      <c r="AR120" s="24" t="s">
        <v>738</v>
      </c>
      <c r="AT120" s="24" t="s">
        <v>160</v>
      </c>
      <c r="AU120" s="24" t="s">
        <v>92</v>
      </c>
      <c r="AY120" s="24" t="s">
        <v>157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90</v>
      </c>
      <c r="BK120" s="233">
        <f>ROUND(I120*H120,2)</f>
        <v>0</v>
      </c>
      <c r="BL120" s="24" t="s">
        <v>738</v>
      </c>
      <c r="BM120" s="24" t="s">
        <v>1984</v>
      </c>
    </row>
    <row r="121" s="11" customFormat="1">
      <c r="B121" s="237"/>
      <c r="C121" s="238"/>
      <c r="D121" s="234" t="s">
        <v>182</v>
      </c>
      <c r="E121" s="239" t="s">
        <v>80</v>
      </c>
      <c r="F121" s="240" t="s">
        <v>1985</v>
      </c>
      <c r="G121" s="238"/>
      <c r="H121" s="241">
        <v>85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182</v>
      </c>
      <c r="AU121" s="247" t="s">
        <v>92</v>
      </c>
      <c r="AV121" s="11" t="s">
        <v>92</v>
      </c>
      <c r="AW121" s="11" t="s">
        <v>44</v>
      </c>
      <c r="AX121" s="11" t="s">
        <v>90</v>
      </c>
      <c r="AY121" s="247" t="s">
        <v>157</v>
      </c>
    </row>
    <row r="122" s="1" customFormat="1" ht="16.5" customHeight="1">
      <c r="B122" s="47"/>
      <c r="C122" s="263" t="s">
        <v>245</v>
      </c>
      <c r="D122" s="263" t="s">
        <v>309</v>
      </c>
      <c r="E122" s="264" t="s">
        <v>1927</v>
      </c>
      <c r="F122" s="265" t="s">
        <v>1928</v>
      </c>
      <c r="G122" s="266" t="s">
        <v>281</v>
      </c>
      <c r="H122" s="267">
        <v>85</v>
      </c>
      <c r="I122" s="268"/>
      <c r="J122" s="269">
        <f>ROUND(I122*H122,2)</f>
        <v>0</v>
      </c>
      <c r="K122" s="265" t="s">
        <v>164</v>
      </c>
      <c r="L122" s="270"/>
      <c r="M122" s="271" t="s">
        <v>80</v>
      </c>
      <c r="N122" s="272" t="s">
        <v>52</v>
      </c>
      <c r="O122" s="48"/>
      <c r="P122" s="231">
        <f>O122*H122</f>
        <v>0</v>
      </c>
      <c r="Q122" s="231">
        <v>2.0000000000000002E-05</v>
      </c>
      <c r="R122" s="231">
        <f>Q122*H122</f>
        <v>0.0017000000000000001</v>
      </c>
      <c r="S122" s="231">
        <v>0</v>
      </c>
      <c r="T122" s="232">
        <f>S122*H122</f>
        <v>0</v>
      </c>
      <c r="AR122" s="24" t="s">
        <v>1140</v>
      </c>
      <c r="AT122" s="24" t="s">
        <v>309</v>
      </c>
      <c r="AU122" s="24" t="s">
        <v>92</v>
      </c>
      <c r="AY122" s="24" t="s">
        <v>157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90</v>
      </c>
      <c r="BK122" s="233">
        <f>ROUND(I122*H122,2)</f>
        <v>0</v>
      </c>
      <c r="BL122" s="24" t="s">
        <v>1140</v>
      </c>
      <c r="BM122" s="24" t="s">
        <v>1986</v>
      </c>
    </row>
    <row r="123" s="11" customFormat="1">
      <c r="B123" s="237"/>
      <c r="C123" s="238"/>
      <c r="D123" s="234" t="s">
        <v>182</v>
      </c>
      <c r="E123" s="239" t="s">
        <v>80</v>
      </c>
      <c r="F123" s="240" t="s">
        <v>1962</v>
      </c>
      <c r="G123" s="238"/>
      <c r="H123" s="241">
        <v>85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182</v>
      </c>
      <c r="AU123" s="247" t="s">
        <v>92</v>
      </c>
      <c r="AV123" s="11" t="s">
        <v>92</v>
      </c>
      <c r="AW123" s="11" t="s">
        <v>44</v>
      </c>
      <c r="AX123" s="11" t="s">
        <v>90</v>
      </c>
      <c r="AY123" s="247" t="s">
        <v>157</v>
      </c>
    </row>
    <row r="124" s="1" customFormat="1" ht="38.25" customHeight="1">
      <c r="B124" s="47"/>
      <c r="C124" s="222" t="s">
        <v>250</v>
      </c>
      <c r="D124" s="222" t="s">
        <v>160</v>
      </c>
      <c r="E124" s="223" t="s">
        <v>1987</v>
      </c>
      <c r="F124" s="224" t="s">
        <v>1988</v>
      </c>
      <c r="G124" s="225" t="s">
        <v>281</v>
      </c>
      <c r="H124" s="226">
        <v>40</v>
      </c>
      <c r="I124" s="227"/>
      <c r="J124" s="228">
        <f>ROUND(I124*H124,2)</f>
        <v>0</v>
      </c>
      <c r="K124" s="224" t="s">
        <v>164</v>
      </c>
      <c r="L124" s="73"/>
      <c r="M124" s="229" t="s">
        <v>80</v>
      </c>
      <c r="N124" s="230" t="s">
        <v>52</v>
      </c>
      <c r="O124" s="48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AR124" s="24" t="s">
        <v>738</v>
      </c>
      <c r="AT124" s="24" t="s">
        <v>160</v>
      </c>
      <c r="AU124" s="24" t="s">
        <v>92</v>
      </c>
      <c r="AY124" s="24" t="s">
        <v>157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24" t="s">
        <v>90</v>
      </c>
      <c r="BK124" s="233">
        <f>ROUND(I124*H124,2)</f>
        <v>0</v>
      </c>
      <c r="BL124" s="24" t="s">
        <v>738</v>
      </c>
      <c r="BM124" s="24" t="s">
        <v>1989</v>
      </c>
    </row>
    <row r="125" s="1" customFormat="1" ht="25.5" customHeight="1">
      <c r="B125" s="47"/>
      <c r="C125" s="263" t="s">
        <v>9</v>
      </c>
      <c r="D125" s="263" t="s">
        <v>309</v>
      </c>
      <c r="E125" s="264" t="s">
        <v>1990</v>
      </c>
      <c r="F125" s="265" t="s">
        <v>1991</v>
      </c>
      <c r="G125" s="266" t="s">
        <v>281</v>
      </c>
      <c r="H125" s="267">
        <v>40</v>
      </c>
      <c r="I125" s="268"/>
      <c r="J125" s="269">
        <f>ROUND(I125*H125,2)</f>
        <v>0</v>
      </c>
      <c r="K125" s="265" t="s">
        <v>164</v>
      </c>
      <c r="L125" s="270"/>
      <c r="M125" s="271" t="s">
        <v>80</v>
      </c>
      <c r="N125" s="272" t="s">
        <v>52</v>
      </c>
      <c r="O125" s="48"/>
      <c r="P125" s="231">
        <f>O125*H125</f>
        <v>0</v>
      </c>
      <c r="Q125" s="231">
        <v>0.00068999999999999997</v>
      </c>
      <c r="R125" s="231">
        <f>Q125*H125</f>
        <v>0.0276</v>
      </c>
      <c r="S125" s="231">
        <v>0</v>
      </c>
      <c r="T125" s="232">
        <f>S125*H125</f>
        <v>0</v>
      </c>
      <c r="AR125" s="24" t="s">
        <v>1140</v>
      </c>
      <c r="AT125" s="24" t="s">
        <v>309</v>
      </c>
      <c r="AU125" s="24" t="s">
        <v>92</v>
      </c>
      <c r="AY125" s="24" t="s">
        <v>157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90</v>
      </c>
      <c r="BK125" s="233">
        <f>ROUND(I125*H125,2)</f>
        <v>0</v>
      </c>
      <c r="BL125" s="24" t="s">
        <v>1140</v>
      </c>
      <c r="BM125" s="24" t="s">
        <v>1992</v>
      </c>
    </row>
    <row r="126" s="1" customFormat="1" ht="38.25" customHeight="1">
      <c r="B126" s="47"/>
      <c r="C126" s="222" t="s">
        <v>262</v>
      </c>
      <c r="D126" s="222" t="s">
        <v>160</v>
      </c>
      <c r="E126" s="223" t="s">
        <v>1541</v>
      </c>
      <c r="F126" s="224" t="s">
        <v>1542</v>
      </c>
      <c r="G126" s="225" t="s">
        <v>451</v>
      </c>
      <c r="H126" s="226">
        <v>5.9500000000000002</v>
      </c>
      <c r="I126" s="227"/>
      <c r="J126" s="228">
        <f>ROUND(I126*H126,2)</f>
        <v>0</v>
      </c>
      <c r="K126" s="224" t="s">
        <v>164</v>
      </c>
      <c r="L126" s="73"/>
      <c r="M126" s="229" t="s">
        <v>80</v>
      </c>
      <c r="N126" s="230" t="s">
        <v>52</v>
      </c>
      <c r="O126" s="48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4" t="s">
        <v>738</v>
      </c>
      <c r="AT126" s="24" t="s">
        <v>160</v>
      </c>
      <c r="AU126" s="24" t="s">
        <v>92</v>
      </c>
      <c r="AY126" s="24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24" t="s">
        <v>90</v>
      </c>
      <c r="BK126" s="233">
        <f>ROUND(I126*H126,2)</f>
        <v>0</v>
      </c>
      <c r="BL126" s="24" t="s">
        <v>738</v>
      </c>
      <c r="BM126" s="24" t="s">
        <v>1993</v>
      </c>
    </row>
    <row r="127" s="11" customFormat="1">
      <c r="B127" s="237"/>
      <c r="C127" s="238"/>
      <c r="D127" s="234" t="s">
        <v>182</v>
      </c>
      <c r="E127" s="239" t="s">
        <v>80</v>
      </c>
      <c r="F127" s="240" t="s">
        <v>1994</v>
      </c>
      <c r="G127" s="238"/>
      <c r="H127" s="241">
        <v>5.9500000000000002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182</v>
      </c>
      <c r="AU127" s="247" t="s">
        <v>92</v>
      </c>
      <c r="AV127" s="11" t="s">
        <v>92</v>
      </c>
      <c r="AW127" s="11" t="s">
        <v>44</v>
      </c>
      <c r="AX127" s="11" t="s">
        <v>90</v>
      </c>
      <c r="AY127" s="247" t="s">
        <v>157</v>
      </c>
    </row>
    <row r="128" s="1" customFormat="1" ht="38.25" customHeight="1">
      <c r="B128" s="47"/>
      <c r="C128" s="222" t="s">
        <v>268</v>
      </c>
      <c r="D128" s="222" t="s">
        <v>160</v>
      </c>
      <c r="E128" s="223" t="s">
        <v>1549</v>
      </c>
      <c r="F128" s="224" t="s">
        <v>1550</v>
      </c>
      <c r="G128" s="225" t="s">
        <v>451</v>
      </c>
      <c r="H128" s="226">
        <v>113.05</v>
      </c>
      <c r="I128" s="227"/>
      <c r="J128" s="228">
        <f>ROUND(I128*H128,2)</f>
        <v>0</v>
      </c>
      <c r="K128" s="224" t="s">
        <v>164</v>
      </c>
      <c r="L128" s="73"/>
      <c r="M128" s="229" t="s">
        <v>80</v>
      </c>
      <c r="N128" s="230" t="s">
        <v>52</v>
      </c>
      <c r="O128" s="48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4" t="s">
        <v>738</v>
      </c>
      <c r="AT128" s="24" t="s">
        <v>160</v>
      </c>
      <c r="AU128" s="24" t="s">
        <v>92</v>
      </c>
      <c r="AY128" s="24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90</v>
      </c>
      <c r="BK128" s="233">
        <f>ROUND(I128*H128,2)</f>
        <v>0</v>
      </c>
      <c r="BL128" s="24" t="s">
        <v>738</v>
      </c>
      <c r="BM128" s="24" t="s">
        <v>1995</v>
      </c>
    </row>
    <row r="129" s="11" customFormat="1">
      <c r="B129" s="237"/>
      <c r="C129" s="238"/>
      <c r="D129" s="234" t="s">
        <v>182</v>
      </c>
      <c r="E129" s="239" t="s">
        <v>80</v>
      </c>
      <c r="F129" s="240" t="s">
        <v>1996</v>
      </c>
      <c r="G129" s="238"/>
      <c r="H129" s="241">
        <v>113.05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182</v>
      </c>
      <c r="AU129" s="247" t="s">
        <v>92</v>
      </c>
      <c r="AV129" s="11" t="s">
        <v>92</v>
      </c>
      <c r="AW129" s="11" t="s">
        <v>44</v>
      </c>
      <c r="AX129" s="11" t="s">
        <v>90</v>
      </c>
      <c r="AY129" s="247" t="s">
        <v>157</v>
      </c>
    </row>
    <row r="130" s="10" customFormat="1" ht="37.44001" customHeight="1">
      <c r="B130" s="206"/>
      <c r="C130" s="207"/>
      <c r="D130" s="208" t="s">
        <v>81</v>
      </c>
      <c r="E130" s="209" t="s">
        <v>154</v>
      </c>
      <c r="F130" s="209" t="s">
        <v>155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P131</f>
        <v>0</v>
      </c>
      <c r="Q130" s="214"/>
      <c r="R130" s="215">
        <f>R131</f>
        <v>0</v>
      </c>
      <c r="S130" s="214"/>
      <c r="T130" s="216">
        <f>T131</f>
        <v>0</v>
      </c>
      <c r="AR130" s="217" t="s">
        <v>156</v>
      </c>
      <c r="AT130" s="218" t="s">
        <v>81</v>
      </c>
      <c r="AU130" s="218" t="s">
        <v>82</v>
      </c>
      <c r="AY130" s="217" t="s">
        <v>157</v>
      </c>
      <c r="BK130" s="219">
        <f>BK131</f>
        <v>0</v>
      </c>
    </row>
    <row r="131" s="10" customFormat="1" ht="19.92" customHeight="1">
      <c r="B131" s="206"/>
      <c r="C131" s="207"/>
      <c r="D131" s="208" t="s">
        <v>81</v>
      </c>
      <c r="E131" s="220" t="s">
        <v>158</v>
      </c>
      <c r="F131" s="220" t="s">
        <v>159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P132</f>
        <v>0</v>
      </c>
      <c r="Q131" s="214"/>
      <c r="R131" s="215">
        <f>R132</f>
        <v>0</v>
      </c>
      <c r="S131" s="214"/>
      <c r="T131" s="216">
        <f>T132</f>
        <v>0</v>
      </c>
      <c r="AR131" s="217" t="s">
        <v>156</v>
      </c>
      <c r="AT131" s="218" t="s">
        <v>81</v>
      </c>
      <c r="AU131" s="218" t="s">
        <v>90</v>
      </c>
      <c r="AY131" s="217" t="s">
        <v>157</v>
      </c>
      <c r="BK131" s="219">
        <f>BK132</f>
        <v>0</v>
      </c>
    </row>
    <row r="132" s="1" customFormat="1" ht="16.5" customHeight="1">
      <c r="B132" s="47"/>
      <c r="C132" s="222" t="s">
        <v>485</v>
      </c>
      <c r="D132" s="222" t="s">
        <v>160</v>
      </c>
      <c r="E132" s="223" t="s">
        <v>169</v>
      </c>
      <c r="F132" s="224" t="s">
        <v>1556</v>
      </c>
      <c r="G132" s="225" t="s">
        <v>1557</v>
      </c>
      <c r="H132" s="226">
        <v>1</v>
      </c>
      <c r="I132" s="227"/>
      <c r="J132" s="228">
        <f>ROUND(I132*H132,2)</f>
        <v>0</v>
      </c>
      <c r="K132" s="224" t="s">
        <v>164</v>
      </c>
      <c r="L132" s="73"/>
      <c r="M132" s="229" t="s">
        <v>80</v>
      </c>
      <c r="N132" s="259" t="s">
        <v>52</v>
      </c>
      <c r="O132" s="260"/>
      <c r="P132" s="261">
        <f>O132*H132</f>
        <v>0</v>
      </c>
      <c r="Q132" s="261">
        <v>0</v>
      </c>
      <c r="R132" s="261">
        <f>Q132*H132</f>
        <v>0</v>
      </c>
      <c r="S132" s="261">
        <v>0</v>
      </c>
      <c r="T132" s="262">
        <f>S132*H132</f>
        <v>0</v>
      </c>
      <c r="AR132" s="24" t="s">
        <v>165</v>
      </c>
      <c r="AT132" s="24" t="s">
        <v>160</v>
      </c>
      <c r="AU132" s="24" t="s">
        <v>92</v>
      </c>
      <c r="AY132" s="24" t="s">
        <v>157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24" t="s">
        <v>90</v>
      </c>
      <c r="BK132" s="233">
        <f>ROUND(I132*H132,2)</f>
        <v>0</v>
      </c>
      <c r="BL132" s="24" t="s">
        <v>165</v>
      </c>
      <c r="BM132" s="24" t="s">
        <v>1997</v>
      </c>
    </row>
    <row r="133" s="1" customFormat="1" ht="6.96" customHeight="1">
      <c r="B133" s="68"/>
      <c r="C133" s="69"/>
      <c r="D133" s="69"/>
      <c r="E133" s="69"/>
      <c r="F133" s="69"/>
      <c r="G133" s="69"/>
      <c r="H133" s="69"/>
      <c r="I133" s="167"/>
      <c r="J133" s="69"/>
      <c r="K133" s="69"/>
      <c r="L133" s="73"/>
    </row>
  </sheetData>
  <sheetProtection sheet="1" autoFilter="0" formatColumns="0" formatRows="0" objects="1" scenarios="1" spinCount="100000" saltValue="joYY3W32zLHx1zmiMU1ALLqJZjCnCfgxJdsKzYWmuukU2OXCbWtYBPPZmNcmJ9jWt8wPd0Fs/dm0wcIsOGsE3w==" hashValue="foB9u5aASWBfdmVQmansHo7GWt/L3YfxelULwDJ6SJ8IdKWDCi9vrgKfgvSzUK3h94lZ1bUK7ubOOGGVmLjsLQ==" algorithmName="SHA-512" password="CC35"/>
  <autoFilter ref="C82:K132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1998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ROUND(J80,2)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ROUND(SUM(BE80:BE88), 2)</f>
        <v>0</v>
      </c>
      <c r="G30" s="48"/>
      <c r="H30" s="48"/>
      <c r="I30" s="159">
        <v>0.20999999999999999</v>
      </c>
      <c r="J30" s="158">
        <f>ROUND(ROUND((SUM(BE80:BE88)),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ROUND(SUM(BF80:BF88), 2)</f>
        <v>0</v>
      </c>
      <c r="G31" s="48"/>
      <c r="H31" s="48"/>
      <c r="I31" s="159">
        <v>0.14999999999999999</v>
      </c>
      <c r="J31" s="158">
        <f>ROUND(ROUND((SUM(BF80:BF88)),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ROUND(SUM(BG80:BG88),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ROUND(SUM(BH80:BH88),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ROUND(SUM(BI80:BI88),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462 - Přeložka sdělovacího kabelu CETIN - neprovozovaný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J80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367</v>
      </c>
      <c r="E57" s="181"/>
      <c r="F57" s="181"/>
      <c r="G57" s="181"/>
      <c r="H57" s="181"/>
      <c r="I57" s="182"/>
      <c r="J57" s="183">
        <f>J81</f>
        <v>0</v>
      </c>
      <c r="K57" s="184"/>
    </row>
    <row r="58" s="8" customFormat="1" ht="19.92" customHeight="1">
      <c r="B58" s="185"/>
      <c r="C58" s="186"/>
      <c r="D58" s="187" t="s">
        <v>1408</v>
      </c>
      <c r="E58" s="188"/>
      <c r="F58" s="188"/>
      <c r="G58" s="188"/>
      <c r="H58" s="188"/>
      <c r="I58" s="189"/>
      <c r="J58" s="190">
        <f>J82</f>
        <v>0</v>
      </c>
      <c r="K58" s="191"/>
    </row>
    <row r="59" s="7" customFormat="1" ht="24.96" customHeight="1">
      <c r="B59" s="178"/>
      <c r="C59" s="179"/>
      <c r="D59" s="180" t="s">
        <v>133</v>
      </c>
      <c r="E59" s="181"/>
      <c r="F59" s="181"/>
      <c r="G59" s="181"/>
      <c r="H59" s="181"/>
      <c r="I59" s="182"/>
      <c r="J59" s="183">
        <f>J86</f>
        <v>0</v>
      </c>
      <c r="K59" s="184"/>
    </row>
    <row r="60" s="8" customFormat="1" ht="19.92" customHeight="1">
      <c r="B60" s="185"/>
      <c r="C60" s="186"/>
      <c r="D60" s="187" t="s">
        <v>134</v>
      </c>
      <c r="E60" s="188"/>
      <c r="F60" s="188"/>
      <c r="G60" s="188"/>
      <c r="H60" s="188"/>
      <c r="I60" s="189"/>
      <c r="J60" s="190">
        <f>J87</f>
        <v>0</v>
      </c>
      <c r="K60" s="191"/>
    </row>
    <row r="61" s="1" customFormat="1" ht="21.84" customHeight="1">
      <c r="B61" s="47"/>
      <c r="C61" s="48"/>
      <c r="D61" s="48"/>
      <c r="E61" s="48"/>
      <c r="F61" s="48"/>
      <c r="G61" s="48"/>
      <c r="H61" s="48"/>
      <c r="I61" s="145"/>
      <c r="J61" s="48"/>
      <c r="K61" s="52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67"/>
      <c r="J62" s="69"/>
      <c r="K62" s="70"/>
    </row>
    <row r="66" s="1" customFormat="1" ht="6.96" customHeight="1">
      <c r="B66" s="71"/>
      <c r="C66" s="72"/>
      <c r="D66" s="72"/>
      <c r="E66" s="72"/>
      <c r="F66" s="72"/>
      <c r="G66" s="72"/>
      <c r="H66" s="72"/>
      <c r="I66" s="170"/>
      <c r="J66" s="72"/>
      <c r="K66" s="72"/>
      <c r="L66" s="73"/>
    </row>
    <row r="67" s="1" customFormat="1" ht="36.96" customHeight="1">
      <c r="B67" s="47"/>
      <c r="C67" s="74" t="s">
        <v>140</v>
      </c>
      <c r="D67" s="75"/>
      <c r="E67" s="75"/>
      <c r="F67" s="75"/>
      <c r="G67" s="75"/>
      <c r="H67" s="75"/>
      <c r="I67" s="192"/>
      <c r="J67" s="75"/>
      <c r="K67" s="75"/>
      <c r="L67" s="73"/>
    </row>
    <row r="68" s="1" customFormat="1" ht="6.96" customHeight="1">
      <c r="B68" s="47"/>
      <c r="C68" s="75"/>
      <c r="D68" s="75"/>
      <c r="E68" s="75"/>
      <c r="F68" s="75"/>
      <c r="G68" s="75"/>
      <c r="H68" s="75"/>
      <c r="I68" s="192"/>
      <c r="J68" s="75"/>
      <c r="K68" s="75"/>
      <c r="L68" s="73"/>
    </row>
    <row r="69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192"/>
      <c r="J69" s="75"/>
      <c r="K69" s="75"/>
      <c r="L69" s="73"/>
    </row>
    <row r="70" s="1" customFormat="1" ht="16.5" customHeight="1">
      <c r="B70" s="47"/>
      <c r="C70" s="75"/>
      <c r="D70" s="75"/>
      <c r="E70" s="193" t="str">
        <f>E7</f>
        <v>B062-Švehlova , oprava mostu č. akce 1022, Praha 15 - vypracování PD a zajištění IČ</v>
      </c>
      <c r="F70" s="77"/>
      <c r="G70" s="77"/>
      <c r="H70" s="77"/>
      <c r="I70" s="192"/>
      <c r="J70" s="75"/>
      <c r="K70" s="75"/>
      <c r="L70" s="73"/>
    </row>
    <row r="71" s="1" customFormat="1" ht="14.4" customHeight="1">
      <c r="B71" s="47"/>
      <c r="C71" s="77" t="s">
        <v>126</v>
      </c>
      <c r="D71" s="75"/>
      <c r="E71" s="75"/>
      <c r="F71" s="75"/>
      <c r="G71" s="75"/>
      <c r="H71" s="75"/>
      <c r="I71" s="192"/>
      <c r="J71" s="75"/>
      <c r="K71" s="75"/>
      <c r="L71" s="73"/>
    </row>
    <row r="72" s="1" customFormat="1" ht="17.25" customHeight="1">
      <c r="B72" s="47"/>
      <c r="C72" s="75"/>
      <c r="D72" s="75"/>
      <c r="E72" s="83" t="str">
        <f>E9</f>
        <v>SO 462 - Přeložka sdělovacího kabelu CETIN - neprovozovaný</v>
      </c>
      <c r="F72" s="75"/>
      <c r="G72" s="75"/>
      <c r="H72" s="75"/>
      <c r="I72" s="192"/>
      <c r="J72" s="75"/>
      <c r="K72" s="75"/>
      <c r="L72" s="73"/>
    </row>
    <row r="73" s="1" customFormat="1" ht="6.96" customHeight="1">
      <c r="B73" s="47"/>
      <c r="C73" s="75"/>
      <c r="D73" s="75"/>
      <c r="E73" s="75"/>
      <c r="F73" s="75"/>
      <c r="G73" s="75"/>
      <c r="H73" s="75"/>
      <c r="I73" s="192"/>
      <c r="J73" s="75"/>
      <c r="K73" s="75"/>
      <c r="L73" s="73"/>
    </row>
    <row r="74" s="1" customFormat="1" ht="18" customHeight="1">
      <c r="B74" s="47"/>
      <c r="C74" s="77" t="s">
        <v>24</v>
      </c>
      <c r="D74" s="75"/>
      <c r="E74" s="75"/>
      <c r="F74" s="194" t="str">
        <f>F12</f>
        <v>Praha</v>
      </c>
      <c r="G74" s="75"/>
      <c r="H74" s="75"/>
      <c r="I74" s="195" t="s">
        <v>26</v>
      </c>
      <c r="J74" s="86" t="str">
        <f>IF(J12="","",J12)</f>
        <v>8. 10. 2018</v>
      </c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92"/>
      <c r="J75" s="75"/>
      <c r="K75" s="75"/>
      <c r="L75" s="73"/>
    </row>
    <row r="76" s="1" customFormat="1">
      <c r="B76" s="47"/>
      <c r="C76" s="77" t="s">
        <v>32</v>
      </c>
      <c r="D76" s="75"/>
      <c r="E76" s="75"/>
      <c r="F76" s="194" t="str">
        <f>E15</f>
        <v>TSK hl. m. Prahy, a.s.</v>
      </c>
      <c r="G76" s="75"/>
      <c r="H76" s="75"/>
      <c r="I76" s="195" t="s">
        <v>40</v>
      </c>
      <c r="J76" s="194" t="str">
        <f>E21</f>
        <v>Pontex, spol. s r.o.</v>
      </c>
      <c r="K76" s="75"/>
      <c r="L76" s="73"/>
    </row>
    <row r="77" s="1" customFormat="1" ht="14.4" customHeight="1">
      <c r="B77" s="47"/>
      <c r="C77" s="77" t="s">
        <v>38</v>
      </c>
      <c r="D77" s="75"/>
      <c r="E77" s="75"/>
      <c r="F77" s="194" t="str">
        <f>IF(E18="","",E18)</f>
        <v/>
      </c>
      <c r="G77" s="75"/>
      <c r="H77" s="75"/>
      <c r="I77" s="192"/>
      <c r="J77" s="75"/>
      <c r="K77" s="75"/>
      <c r="L77" s="73"/>
    </row>
    <row r="78" s="1" customFormat="1" ht="10.32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="9" customFormat="1" ht="29.28" customHeight="1">
      <c r="B79" s="196"/>
      <c r="C79" s="197" t="s">
        <v>141</v>
      </c>
      <c r="D79" s="198" t="s">
        <v>66</v>
      </c>
      <c r="E79" s="198" t="s">
        <v>62</v>
      </c>
      <c r="F79" s="198" t="s">
        <v>142</v>
      </c>
      <c r="G79" s="198" t="s">
        <v>143</v>
      </c>
      <c r="H79" s="198" t="s">
        <v>144</v>
      </c>
      <c r="I79" s="199" t="s">
        <v>145</v>
      </c>
      <c r="J79" s="198" t="s">
        <v>130</v>
      </c>
      <c r="K79" s="200" t="s">
        <v>146</v>
      </c>
      <c r="L79" s="201"/>
      <c r="M79" s="103" t="s">
        <v>147</v>
      </c>
      <c r="N79" s="104" t="s">
        <v>51</v>
      </c>
      <c r="O79" s="104" t="s">
        <v>148</v>
      </c>
      <c r="P79" s="104" t="s">
        <v>149</v>
      </c>
      <c r="Q79" s="104" t="s">
        <v>150</v>
      </c>
      <c r="R79" s="104" t="s">
        <v>151</v>
      </c>
      <c r="S79" s="104" t="s">
        <v>152</v>
      </c>
      <c r="T79" s="105" t="s">
        <v>153</v>
      </c>
    </row>
    <row r="80" s="1" customFormat="1" ht="29.28" customHeight="1">
      <c r="B80" s="47"/>
      <c r="C80" s="109" t="s">
        <v>131</v>
      </c>
      <c r="D80" s="75"/>
      <c r="E80" s="75"/>
      <c r="F80" s="75"/>
      <c r="G80" s="75"/>
      <c r="H80" s="75"/>
      <c r="I80" s="192"/>
      <c r="J80" s="202">
        <f>BK80</f>
        <v>0</v>
      </c>
      <c r="K80" s="75"/>
      <c r="L80" s="73"/>
      <c r="M80" s="106"/>
      <c r="N80" s="107"/>
      <c r="O80" s="107"/>
      <c r="P80" s="203">
        <f>P81+P86</f>
        <v>0</v>
      </c>
      <c r="Q80" s="107"/>
      <c r="R80" s="203">
        <f>R81+R86</f>
        <v>0</v>
      </c>
      <c r="S80" s="107"/>
      <c r="T80" s="204">
        <f>T81+T86</f>
        <v>0</v>
      </c>
      <c r="AT80" s="24" t="s">
        <v>81</v>
      </c>
      <c r="AU80" s="24" t="s">
        <v>132</v>
      </c>
      <c r="BK80" s="205">
        <f>BK81+BK86</f>
        <v>0</v>
      </c>
    </row>
    <row r="81" s="10" customFormat="1" ht="37.44001" customHeight="1">
      <c r="B81" s="206"/>
      <c r="C81" s="207"/>
      <c r="D81" s="208" t="s">
        <v>81</v>
      </c>
      <c r="E81" s="209" t="s">
        <v>309</v>
      </c>
      <c r="F81" s="209" t="s">
        <v>1388</v>
      </c>
      <c r="G81" s="207"/>
      <c r="H81" s="207"/>
      <c r="I81" s="210"/>
      <c r="J81" s="211">
        <f>BK81</f>
        <v>0</v>
      </c>
      <c r="K81" s="207"/>
      <c r="L81" s="212"/>
      <c r="M81" s="213"/>
      <c r="N81" s="214"/>
      <c r="O81" s="214"/>
      <c r="P81" s="215">
        <f>P82</f>
        <v>0</v>
      </c>
      <c r="Q81" s="214"/>
      <c r="R81" s="215">
        <f>R82</f>
        <v>0</v>
      </c>
      <c r="S81" s="214"/>
      <c r="T81" s="216">
        <f>T82</f>
        <v>0</v>
      </c>
      <c r="AR81" s="217" t="s">
        <v>172</v>
      </c>
      <c r="AT81" s="218" t="s">
        <v>81</v>
      </c>
      <c r="AU81" s="218" t="s">
        <v>82</v>
      </c>
      <c r="AY81" s="217" t="s">
        <v>157</v>
      </c>
      <c r="BK81" s="219">
        <f>BK82</f>
        <v>0</v>
      </c>
    </row>
    <row r="82" s="10" customFormat="1" ht="19.92" customHeight="1">
      <c r="B82" s="206"/>
      <c r="C82" s="207"/>
      <c r="D82" s="208" t="s">
        <v>81</v>
      </c>
      <c r="E82" s="220" t="s">
        <v>1449</v>
      </c>
      <c r="F82" s="220" t="s">
        <v>1450</v>
      </c>
      <c r="G82" s="207"/>
      <c r="H82" s="207"/>
      <c r="I82" s="210"/>
      <c r="J82" s="221">
        <f>BK82</f>
        <v>0</v>
      </c>
      <c r="K82" s="207"/>
      <c r="L82" s="212"/>
      <c r="M82" s="213"/>
      <c r="N82" s="214"/>
      <c r="O82" s="214"/>
      <c r="P82" s="215">
        <f>SUM(P83:P85)</f>
        <v>0</v>
      </c>
      <c r="Q82" s="214"/>
      <c r="R82" s="215">
        <f>SUM(R83:R85)</f>
        <v>0</v>
      </c>
      <c r="S82" s="214"/>
      <c r="T82" s="216">
        <f>SUM(T83:T85)</f>
        <v>0</v>
      </c>
      <c r="AR82" s="217" t="s">
        <v>172</v>
      </c>
      <c r="AT82" s="218" t="s">
        <v>81</v>
      </c>
      <c r="AU82" s="218" t="s">
        <v>90</v>
      </c>
      <c r="AY82" s="217" t="s">
        <v>157</v>
      </c>
      <c r="BK82" s="219">
        <f>SUM(BK83:BK85)</f>
        <v>0</v>
      </c>
    </row>
    <row r="83" s="1" customFormat="1" ht="16.5" customHeight="1">
      <c r="B83" s="47"/>
      <c r="C83" s="222" t="s">
        <v>90</v>
      </c>
      <c r="D83" s="222" t="s">
        <v>160</v>
      </c>
      <c r="E83" s="223" t="s">
        <v>1999</v>
      </c>
      <c r="F83" s="224" t="s">
        <v>2000</v>
      </c>
      <c r="G83" s="225" t="s">
        <v>305</v>
      </c>
      <c r="H83" s="226">
        <v>4</v>
      </c>
      <c r="I83" s="227"/>
      <c r="J83" s="228">
        <f>ROUND(I83*H83,2)</f>
        <v>0</v>
      </c>
      <c r="K83" s="224" t="s">
        <v>164</v>
      </c>
      <c r="L83" s="73"/>
      <c r="M83" s="229" t="s">
        <v>80</v>
      </c>
      <c r="N83" s="230" t="s">
        <v>52</v>
      </c>
      <c r="O83" s="48"/>
      <c r="P83" s="231">
        <f>O83*H83</f>
        <v>0</v>
      </c>
      <c r="Q83" s="231">
        <v>0</v>
      </c>
      <c r="R83" s="231">
        <f>Q83*H83</f>
        <v>0</v>
      </c>
      <c r="S83" s="231">
        <v>0</v>
      </c>
      <c r="T83" s="232">
        <f>S83*H83</f>
        <v>0</v>
      </c>
      <c r="AR83" s="24" t="s">
        <v>738</v>
      </c>
      <c r="AT83" s="24" t="s">
        <v>160</v>
      </c>
      <c r="AU83" s="24" t="s">
        <v>92</v>
      </c>
      <c r="AY83" s="24" t="s">
        <v>157</v>
      </c>
      <c r="BE83" s="233">
        <f>IF(N83="základní",J83,0)</f>
        <v>0</v>
      </c>
      <c r="BF83" s="233">
        <f>IF(N83="snížená",J83,0)</f>
        <v>0</v>
      </c>
      <c r="BG83" s="233">
        <f>IF(N83="zákl. přenesená",J83,0)</f>
        <v>0</v>
      </c>
      <c r="BH83" s="233">
        <f>IF(N83="sníž. přenesená",J83,0)</f>
        <v>0</v>
      </c>
      <c r="BI83" s="233">
        <f>IF(N83="nulová",J83,0)</f>
        <v>0</v>
      </c>
      <c r="BJ83" s="24" t="s">
        <v>90</v>
      </c>
      <c r="BK83" s="233">
        <f>ROUND(I83*H83,2)</f>
        <v>0</v>
      </c>
      <c r="BL83" s="24" t="s">
        <v>738</v>
      </c>
      <c r="BM83" s="24" t="s">
        <v>2001</v>
      </c>
    </row>
    <row r="84" s="1" customFormat="1" ht="16.5" customHeight="1">
      <c r="B84" s="47"/>
      <c r="C84" s="263" t="s">
        <v>92</v>
      </c>
      <c r="D84" s="263" t="s">
        <v>309</v>
      </c>
      <c r="E84" s="264" t="s">
        <v>2002</v>
      </c>
      <c r="F84" s="265" t="s">
        <v>2003</v>
      </c>
      <c r="G84" s="266" t="s">
        <v>305</v>
      </c>
      <c r="H84" s="267">
        <v>4</v>
      </c>
      <c r="I84" s="268"/>
      <c r="J84" s="269">
        <f>ROUND(I84*H84,2)</f>
        <v>0</v>
      </c>
      <c r="K84" s="265" t="s">
        <v>80</v>
      </c>
      <c r="L84" s="270"/>
      <c r="M84" s="271" t="s">
        <v>80</v>
      </c>
      <c r="N84" s="272" t="s">
        <v>52</v>
      </c>
      <c r="O84" s="48"/>
      <c r="P84" s="231">
        <f>O84*H84</f>
        <v>0</v>
      </c>
      <c r="Q84" s="231">
        <v>0</v>
      </c>
      <c r="R84" s="231">
        <f>Q84*H84</f>
        <v>0</v>
      </c>
      <c r="S84" s="231">
        <v>0</v>
      </c>
      <c r="T84" s="232">
        <f>S84*H84</f>
        <v>0</v>
      </c>
      <c r="AR84" s="24" t="s">
        <v>1425</v>
      </c>
      <c r="AT84" s="24" t="s">
        <v>309</v>
      </c>
      <c r="AU84" s="24" t="s">
        <v>92</v>
      </c>
      <c r="AY84" s="24" t="s">
        <v>157</v>
      </c>
      <c r="BE84" s="233">
        <f>IF(N84="základní",J84,0)</f>
        <v>0</v>
      </c>
      <c r="BF84" s="233">
        <f>IF(N84="snížená",J84,0)</f>
        <v>0</v>
      </c>
      <c r="BG84" s="233">
        <f>IF(N84="zákl. přenesená",J84,0)</f>
        <v>0</v>
      </c>
      <c r="BH84" s="233">
        <f>IF(N84="sníž. přenesená",J84,0)</f>
        <v>0</v>
      </c>
      <c r="BI84" s="233">
        <f>IF(N84="nulová",J84,0)</f>
        <v>0</v>
      </c>
      <c r="BJ84" s="24" t="s">
        <v>90</v>
      </c>
      <c r="BK84" s="233">
        <f>ROUND(I84*H84,2)</f>
        <v>0</v>
      </c>
      <c r="BL84" s="24" t="s">
        <v>738</v>
      </c>
      <c r="BM84" s="24" t="s">
        <v>2004</v>
      </c>
    </row>
    <row r="85" s="1" customFormat="1" ht="63.75" customHeight="1">
      <c r="B85" s="47"/>
      <c r="C85" s="222" t="s">
        <v>172</v>
      </c>
      <c r="D85" s="222" t="s">
        <v>160</v>
      </c>
      <c r="E85" s="223" t="s">
        <v>2005</v>
      </c>
      <c r="F85" s="224" t="s">
        <v>2006</v>
      </c>
      <c r="G85" s="225" t="s">
        <v>281</v>
      </c>
      <c r="H85" s="226">
        <v>40</v>
      </c>
      <c r="I85" s="227"/>
      <c r="J85" s="228">
        <f>ROUND(I85*H85,2)</f>
        <v>0</v>
      </c>
      <c r="K85" s="224" t="s">
        <v>164</v>
      </c>
      <c r="L85" s="73"/>
      <c r="M85" s="229" t="s">
        <v>80</v>
      </c>
      <c r="N85" s="230" t="s">
        <v>52</v>
      </c>
      <c r="O85" s="48"/>
      <c r="P85" s="231">
        <f>O85*H85</f>
        <v>0</v>
      </c>
      <c r="Q85" s="231">
        <v>0</v>
      </c>
      <c r="R85" s="231">
        <f>Q85*H85</f>
        <v>0</v>
      </c>
      <c r="S85" s="231">
        <v>0</v>
      </c>
      <c r="T85" s="232">
        <f>S85*H85</f>
        <v>0</v>
      </c>
      <c r="AR85" s="24" t="s">
        <v>738</v>
      </c>
      <c r="AT85" s="24" t="s">
        <v>160</v>
      </c>
      <c r="AU85" s="24" t="s">
        <v>92</v>
      </c>
      <c r="AY85" s="24" t="s">
        <v>157</v>
      </c>
      <c r="BE85" s="233">
        <f>IF(N85="základní",J85,0)</f>
        <v>0</v>
      </c>
      <c r="BF85" s="233">
        <f>IF(N85="snížená",J85,0)</f>
        <v>0</v>
      </c>
      <c r="BG85" s="233">
        <f>IF(N85="zákl. přenesená",J85,0)</f>
        <v>0</v>
      </c>
      <c r="BH85" s="233">
        <f>IF(N85="sníž. přenesená",J85,0)</f>
        <v>0</v>
      </c>
      <c r="BI85" s="233">
        <f>IF(N85="nulová",J85,0)</f>
        <v>0</v>
      </c>
      <c r="BJ85" s="24" t="s">
        <v>90</v>
      </c>
      <c r="BK85" s="233">
        <f>ROUND(I85*H85,2)</f>
        <v>0</v>
      </c>
      <c r="BL85" s="24" t="s">
        <v>738</v>
      </c>
      <c r="BM85" s="24" t="s">
        <v>2007</v>
      </c>
    </row>
    <row r="86" s="10" customFormat="1" ht="37.44001" customHeight="1">
      <c r="B86" s="206"/>
      <c r="C86" s="207"/>
      <c r="D86" s="208" t="s">
        <v>81</v>
      </c>
      <c r="E86" s="209" t="s">
        <v>154</v>
      </c>
      <c r="F86" s="209" t="s">
        <v>155</v>
      </c>
      <c r="G86" s="207"/>
      <c r="H86" s="207"/>
      <c r="I86" s="210"/>
      <c r="J86" s="211">
        <f>BK86</f>
        <v>0</v>
      </c>
      <c r="K86" s="207"/>
      <c r="L86" s="212"/>
      <c r="M86" s="213"/>
      <c r="N86" s="214"/>
      <c r="O86" s="214"/>
      <c r="P86" s="215">
        <f>P87</f>
        <v>0</v>
      </c>
      <c r="Q86" s="214"/>
      <c r="R86" s="215">
        <f>R87</f>
        <v>0</v>
      </c>
      <c r="S86" s="214"/>
      <c r="T86" s="216">
        <f>T87</f>
        <v>0</v>
      </c>
      <c r="AR86" s="217" t="s">
        <v>156</v>
      </c>
      <c r="AT86" s="218" t="s">
        <v>81</v>
      </c>
      <c r="AU86" s="218" t="s">
        <v>82</v>
      </c>
      <c r="AY86" s="217" t="s">
        <v>157</v>
      </c>
      <c r="BK86" s="219">
        <f>BK87</f>
        <v>0</v>
      </c>
    </row>
    <row r="87" s="10" customFormat="1" ht="19.92" customHeight="1">
      <c r="B87" s="206"/>
      <c r="C87" s="207"/>
      <c r="D87" s="208" t="s">
        <v>81</v>
      </c>
      <c r="E87" s="220" t="s">
        <v>158</v>
      </c>
      <c r="F87" s="220" t="s">
        <v>159</v>
      </c>
      <c r="G87" s="207"/>
      <c r="H87" s="207"/>
      <c r="I87" s="210"/>
      <c r="J87" s="221">
        <f>BK87</f>
        <v>0</v>
      </c>
      <c r="K87" s="207"/>
      <c r="L87" s="212"/>
      <c r="M87" s="213"/>
      <c r="N87" s="214"/>
      <c r="O87" s="214"/>
      <c r="P87" s="215">
        <f>P88</f>
        <v>0</v>
      </c>
      <c r="Q87" s="214"/>
      <c r="R87" s="215">
        <f>R88</f>
        <v>0</v>
      </c>
      <c r="S87" s="214"/>
      <c r="T87" s="216">
        <f>T88</f>
        <v>0</v>
      </c>
      <c r="AR87" s="217" t="s">
        <v>156</v>
      </c>
      <c r="AT87" s="218" t="s">
        <v>81</v>
      </c>
      <c r="AU87" s="218" t="s">
        <v>90</v>
      </c>
      <c r="AY87" s="217" t="s">
        <v>157</v>
      </c>
      <c r="BK87" s="219">
        <f>BK88</f>
        <v>0</v>
      </c>
    </row>
    <row r="88" s="1" customFormat="1" ht="16.5" customHeight="1">
      <c r="B88" s="47"/>
      <c r="C88" s="222" t="s">
        <v>177</v>
      </c>
      <c r="D88" s="222" t="s">
        <v>160</v>
      </c>
      <c r="E88" s="223" t="s">
        <v>169</v>
      </c>
      <c r="F88" s="224" t="s">
        <v>1556</v>
      </c>
      <c r="G88" s="225" t="s">
        <v>1557</v>
      </c>
      <c r="H88" s="226">
        <v>1</v>
      </c>
      <c r="I88" s="227"/>
      <c r="J88" s="228">
        <f>ROUND(I88*H88,2)</f>
        <v>0</v>
      </c>
      <c r="K88" s="224" t="s">
        <v>164</v>
      </c>
      <c r="L88" s="73"/>
      <c r="M88" s="229" t="s">
        <v>80</v>
      </c>
      <c r="N88" s="259" t="s">
        <v>52</v>
      </c>
      <c r="O88" s="260"/>
      <c r="P88" s="261">
        <f>O88*H88</f>
        <v>0</v>
      </c>
      <c r="Q88" s="261">
        <v>0</v>
      </c>
      <c r="R88" s="261">
        <f>Q88*H88</f>
        <v>0</v>
      </c>
      <c r="S88" s="261">
        <v>0</v>
      </c>
      <c r="T88" s="262">
        <f>S88*H88</f>
        <v>0</v>
      </c>
      <c r="AR88" s="24" t="s">
        <v>165</v>
      </c>
      <c r="AT88" s="24" t="s">
        <v>160</v>
      </c>
      <c r="AU88" s="24" t="s">
        <v>92</v>
      </c>
      <c r="AY88" s="24" t="s">
        <v>157</v>
      </c>
      <c r="BE88" s="233">
        <f>IF(N88="základní",J88,0)</f>
        <v>0</v>
      </c>
      <c r="BF88" s="233">
        <f>IF(N88="snížená",J88,0)</f>
        <v>0</v>
      </c>
      <c r="BG88" s="233">
        <f>IF(N88="zákl. přenesená",J88,0)</f>
        <v>0</v>
      </c>
      <c r="BH88" s="233">
        <f>IF(N88="sníž. přenesená",J88,0)</f>
        <v>0</v>
      </c>
      <c r="BI88" s="233">
        <f>IF(N88="nulová",J88,0)</f>
        <v>0</v>
      </c>
      <c r="BJ88" s="24" t="s">
        <v>90</v>
      </c>
      <c r="BK88" s="233">
        <f>ROUND(I88*H88,2)</f>
        <v>0</v>
      </c>
      <c r="BL88" s="24" t="s">
        <v>165</v>
      </c>
      <c r="BM88" s="24" t="s">
        <v>2008</v>
      </c>
    </row>
    <row r="89" s="1" customFormat="1" ht="6.96" customHeight="1">
      <c r="B89" s="68"/>
      <c r="C89" s="69"/>
      <c r="D89" s="69"/>
      <c r="E89" s="69"/>
      <c r="F89" s="69"/>
      <c r="G89" s="69"/>
      <c r="H89" s="69"/>
      <c r="I89" s="167"/>
      <c r="J89" s="69"/>
      <c r="K89" s="69"/>
      <c r="L89" s="73"/>
    </row>
  </sheetData>
  <sheetProtection sheet="1" autoFilter="0" formatColumns="0" formatRows="0" objects="1" scenarios="1" spinCount="100000" saltValue="PmSI0Oel1bLTUoJkllJKfzFvcXOzhO9ciRN7e7llf0e5pOPyvfTY+QtsHPLk/KdD7qmsEeLgE3yu0pi9meUIZQ==" hashValue="U7TXvgxpGNiBgl9CFd8Vlw1goYpt4gL3yqRqJHWWnralDkR8dwPsEmkPDv+jhEiLXDtos4pQg6fDBuIH7TKJ1A==" algorithmName="SHA-512" password="CC35"/>
  <autoFilter ref="C79:K88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00" customWidth="1"/>
    <col min="2" max="2" width="1.664063" style="300" customWidth="1"/>
    <col min="3" max="4" width="5" style="300" customWidth="1"/>
    <col min="5" max="5" width="11.67" style="300" customWidth="1"/>
    <col min="6" max="6" width="9.17" style="300" customWidth="1"/>
    <col min="7" max="7" width="5" style="300" customWidth="1"/>
    <col min="8" max="8" width="77.83" style="300" customWidth="1"/>
    <col min="9" max="10" width="20" style="300" customWidth="1"/>
    <col min="11" max="11" width="1.664063" style="300" customWidth="1"/>
  </cols>
  <sheetData>
    <row r="1" ht="37.5" customHeight="1"/>
    <row r="2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="15" customFormat="1" ht="45" customHeight="1">
      <c r="B3" s="304"/>
      <c r="C3" s="305" t="s">
        <v>2009</v>
      </c>
      <c r="D3" s="305"/>
      <c r="E3" s="305"/>
      <c r="F3" s="305"/>
      <c r="G3" s="305"/>
      <c r="H3" s="305"/>
      <c r="I3" s="305"/>
      <c r="J3" s="305"/>
      <c r="K3" s="306"/>
    </row>
    <row r="4" ht="25.5" customHeight="1">
      <c r="B4" s="307"/>
      <c r="C4" s="308" t="s">
        <v>2010</v>
      </c>
      <c r="D4" s="308"/>
      <c r="E4" s="308"/>
      <c r="F4" s="308"/>
      <c r="G4" s="308"/>
      <c r="H4" s="308"/>
      <c r="I4" s="308"/>
      <c r="J4" s="308"/>
      <c r="K4" s="309"/>
    </row>
    <row r="5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ht="15" customHeight="1">
      <c r="B6" s="307"/>
      <c r="C6" s="311" t="s">
        <v>2011</v>
      </c>
      <c r="D6" s="311"/>
      <c r="E6" s="311"/>
      <c r="F6" s="311"/>
      <c r="G6" s="311"/>
      <c r="H6" s="311"/>
      <c r="I6" s="311"/>
      <c r="J6" s="311"/>
      <c r="K6" s="309"/>
    </row>
    <row r="7" ht="15" customHeight="1">
      <c r="B7" s="312"/>
      <c r="C7" s="311" t="s">
        <v>2012</v>
      </c>
      <c r="D7" s="311"/>
      <c r="E7" s="311"/>
      <c r="F7" s="311"/>
      <c r="G7" s="311"/>
      <c r="H7" s="311"/>
      <c r="I7" s="311"/>
      <c r="J7" s="311"/>
      <c r="K7" s="309"/>
    </row>
    <row r="8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ht="15" customHeight="1">
      <c r="B9" s="312"/>
      <c r="C9" s="311" t="s">
        <v>2013</v>
      </c>
      <c r="D9" s="311"/>
      <c r="E9" s="311"/>
      <c r="F9" s="311"/>
      <c r="G9" s="311"/>
      <c r="H9" s="311"/>
      <c r="I9" s="311"/>
      <c r="J9" s="311"/>
      <c r="K9" s="309"/>
    </row>
    <row r="10" ht="15" customHeight="1">
      <c r="B10" s="312"/>
      <c r="C10" s="311"/>
      <c r="D10" s="311" t="s">
        <v>2014</v>
      </c>
      <c r="E10" s="311"/>
      <c r="F10" s="311"/>
      <c r="G10" s="311"/>
      <c r="H10" s="311"/>
      <c r="I10" s="311"/>
      <c r="J10" s="311"/>
      <c r="K10" s="309"/>
    </row>
    <row r="11" ht="15" customHeight="1">
      <c r="B11" s="312"/>
      <c r="C11" s="313"/>
      <c r="D11" s="311" t="s">
        <v>2015</v>
      </c>
      <c r="E11" s="311"/>
      <c r="F11" s="311"/>
      <c r="G11" s="311"/>
      <c r="H11" s="311"/>
      <c r="I11" s="311"/>
      <c r="J11" s="311"/>
      <c r="K11" s="309"/>
    </row>
    <row r="12" ht="12.75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09"/>
    </row>
    <row r="13" ht="15" customHeight="1">
      <c r="B13" s="312"/>
      <c r="C13" s="313"/>
      <c r="D13" s="311" t="s">
        <v>2016</v>
      </c>
      <c r="E13" s="311"/>
      <c r="F13" s="311"/>
      <c r="G13" s="311"/>
      <c r="H13" s="311"/>
      <c r="I13" s="311"/>
      <c r="J13" s="311"/>
      <c r="K13" s="309"/>
    </row>
    <row r="14" ht="15" customHeight="1">
      <c r="B14" s="312"/>
      <c r="C14" s="313"/>
      <c r="D14" s="311" t="s">
        <v>2017</v>
      </c>
      <c r="E14" s="311"/>
      <c r="F14" s="311"/>
      <c r="G14" s="311"/>
      <c r="H14" s="311"/>
      <c r="I14" s="311"/>
      <c r="J14" s="311"/>
      <c r="K14" s="309"/>
    </row>
    <row r="15" ht="15" customHeight="1">
      <c r="B15" s="312"/>
      <c r="C15" s="313"/>
      <c r="D15" s="311" t="s">
        <v>2018</v>
      </c>
      <c r="E15" s="311"/>
      <c r="F15" s="311"/>
      <c r="G15" s="311"/>
      <c r="H15" s="311"/>
      <c r="I15" s="311"/>
      <c r="J15" s="311"/>
      <c r="K15" s="309"/>
    </row>
    <row r="16" ht="15" customHeight="1">
      <c r="B16" s="312"/>
      <c r="C16" s="313"/>
      <c r="D16" s="313"/>
      <c r="E16" s="314" t="s">
        <v>89</v>
      </c>
      <c r="F16" s="311" t="s">
        <v>2019</v>
      </c>
      <c r="G16" s="311"/>
      <c r="H16" s="311"/>
      <c r="I16" s="311"/>
      <c r="J16" s="311"/>
      <c r="K16" s="309"/>
    </row>
    <row r="17" ht="15" customHeight="1">
      <c r="B17" s="312"/>
      <c r="C17" s="313"/>
      <c r="D17" s="313"/>
      <c r="E17" s="314" t="s">
        <v>2020</v>
      </c>
      <c r="F17" s="311" t="s">
        <v>2021</v>
      </c>
      <c r="G17" s="311"/>
      <c r="H17" s="311"/>
      <c r="I17" s="311"/>
      <c r="J17" s="311"/>
      <c r="K17" s="309"/>
    </row>
    <row r="18" ht="15" customHeight="1">
      <c r="B18" s="312"/>
      <c r="C18" s="313"/>
      <c r="D18" s="313"/>
      <c r="E18" s="314" t="s">
        <v>2022</v>
      </c>
      <c r="F18" s="311" t="s">
        <v>2023</v>
      </c>
      <c r="G18" s="311"/>
      <c r="H18" s="311"/>
      <c r="I18" s="311"/>
      <c r="J18" s="311"/>
      <c r="K18" s="309"/>
    </row>
    <row r="19" ht="15" customHeight="1">
      <c r="B19" s="312"/>
      <c r="C19" s="313"/>
      <c r="D19" s="313"/>
      <c r="E19" s="314" t="s">
        <v>2024</v>
      </c>
      <c r="F19" s="311" t="s">
        <v>88</v>
      </c>
      <c r="G19" s="311"/>
      <c r="H19" s="311"/>
      <c r="I19" s="311"/>
      <c r="J19" s="311"/>
      <c r="K19" s="309"/>
    </row>
    <row r="20" ht="15" customHeight="1">
      <c r="B20" s="312"/>
      <c r="C20" s="313"/>
      <c r="D20" s="313"/>
      <c r="E20" s="314" t="s">
        <v>2025</v>
      </c>
      <c r="F20" s="311" t="s">
        <v>2026</v>
      </c>
      <c r="G20" s="311"/>
      <c r="H20" s="311"/>
      <c r="I20" s="311"/>
      <c r="J20" s="311"/>
      <c r="K20" s="309"/>
    </row>
    <row r="21" ht="15" customHeight="1">
      <c r="B21" s="312"/>
      <c r="C21" s="313"/>
      <c r="D21" s="313"/>
      <c r="E21" s="314" t="s">
        <v>2027</v>
      </c>
      <c r="F21" s="311" t="s">
        <v>2028</v>
      </c>
      <c r="G21" s="311"/>
      <c r="H21" s="311"/>
      <c r="I21" s="311"/>
      <c r="J21" s="311"/>
      <c r="K21" s="309"/>
    </row>
    <row r="22" ht="12.75" customHeight="1">
      <c r="B22" s="312"/>
      <c r="C22" s="313"/>
      <c r="D22" s="313"/>
      <c r="E22" s="313"/>
      <c r="F22" s="313"/>
      <c r="G22" s="313"/>
      <c r="H22" s="313"/>
      <c r="I22" s="313"/>
      <c r="J22" s="313"/>
      <c r="K22" s="309"/>
    </row>
    <row r="23" ht="15" customHeight="1">
      <c r="B23" s="312"/>
      <c r="C23" s="311" t="s">
        <v>2029</v>
      </c>
      <c r="D23" s="311"/>
      <c r="E23" s="311"/>
      <c r="F23" s="311"/>
      <c r="G23" s="311"/>
      <c r="H23" s="311"/>
      <c r="I23" s="311"/>
      <c r="J23" s="311"/>
      <c r="K23" s="309"/>
    </row>
    <row r="24" ht="15" customHeight="1">
      <c r="B24" s="312"/>
      <c r="C24" s="311" t="s">
        <v>2030</v>
      </c>
      <c r="D24" s="311"/>
      <c r="E24" s="311"/>
      <c r="F24" s="311"/>
      <c r="G24" s="311"/>
      <c r="H24" s="311"/>
      <c r="I24" s="311"/>
      <c r="J24" s="311"/>
      <c r="K24" s="309"/>
    </row>
    <row r="25" ht="15" customHeight="1">
      <c r="B25" s="312"/>
      <c r="C25" s="311"/>
      <c r="D25" s="311" t="s">
        <v>2031</v>
      </c>
      <c r="E25" s="311"/>
      <c r="F25" s="311"/>
      <c r="G25" s="311"/>
      <c r="H25" s="311"/>
      <c r="I25" s="311"/>
      <c r="J25" s="311"/>
      <c r="K25" s="309"/>
    </row>
    <row r="26" ht="15" customHeight="1">
      <c r="B26" s="312"/>
      <c r="C26" s="313"/>
      <c r="D26" s="311" t="s">
        <v>2032</v>
      </c>
      <c r="E26" s="311"/>
      <c r="F26" s="311"/>
      <c r="G26" s="311"/>
      <c r="H26" s="311"/>
      <c r="I26" s="311"/>
      <c r="J26" s="311"/>
      <c r="K26" s="309"/>
    </row>
    <row r="27" ht="12.75" customHeight="1">
      <c r="B27" s="312"/>
      <c r="C27" s="313"/>
      <c r="D27" s="313"/>
      <c r="E27" s="313"/>
      <c r="F27" s="313"/>
      <c r="G27" s="313"/>
      <c r="H27" s="313"/>
      <c r="I27" s="313"/>
      <c r="J27" s="313"/>
      <c r="K27" s="309"/>
    </row>
    <row r="28" ht="15" customHeight="1">
      <c r="B28" s="312"/>
      <c r="C28" s="313"/>
      <c r="D28" s="311" t="s">
        <v>2033</v>
      </c>
      <c r="E28" s="311"/>
      <c r="F28" s="311"/>
      <c r="G28" s="311"/>
      <c r="H28" s="311"/>
      <c r="I28" s="311"/>
      <c r="J28" s="311"/>
      <c r="K28" s="309"/>
    </row>
    <row r="29" ht="15" customHeight="1">
      <c r="B29" s="312"/>
      <c r="C29" s="313"/>
      <c r="D29" s="311" t="s">
        <v>2034</v>
      </c>
      <c r="E29" s="311"/>
      <c r="F29" s="311"/>
      <c r="G29" s="311"/>
      <c r="H29" s="311"/>
      <c r="I29" s="311"/>
      <c r="J29" s="311"/>
      <c r="K29" s="309"/>
    </row>
    <row r="30" ht="12.75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09"/>
    </row>
    <row r="31" ht="15" customHeight="1">
      <c r="B31" s="312"/>
      <c r="C31" s="313"/>
      <c r="D31" s="311" t="s">
        <v>2035</v>
      </c>
      <c r="E31" s="311"/>
      <c r="F31" s="311"/>
      <c r="G31" s="311"/>
      <c r="H31" s="311"/>
      <c r="I31" s="311"/>
      <c r="J31" s="311"/>
      <c r="K31" s="309"/>
    </row>
    <row r="32" ht="15" customHeight="1">
      <c r="B32" s="312"/>
      <c r="C32" s="313"/>
      <c r="D32" s="311" t="s">
        <v>2036</v>
      </c>
      <c r="E32" s="311"/>
      <c r="F32" s="311"/>
      <c r="G32" s="311"/>
      <c r="H32" s="311"/>
      <c r="I32" s="311"/>
      <c r="J32" s="311"/>
      <c r="K32" s="309"/>
    </row>
    <row r="33" ht="15" customHeight="1">
      <c r="B33" s="312"/>
      <c r="C33" s="313"/>
      <c r="D33" s="311" t="s">
        <v>2037</v>
      </c>
      <c r="E33" s="311"/>
      <c r="F33" s="311"/>
      <c r="G33" s="311"/>
      <c r="H33" s="311"/>
      <c r="I33" s="311"/>
      <c r="J33" s="311"/>
      <c r="K33" s="309"/>
    </row>
    <row r="34" ht="15" customHeight="1">
      <c r="B34" s="312"/>
      <c r="C34" s="313"/>
      <c r="D34" s="311"/>
      <c r="E34" s="315" t="s">
        <v>141</v>
      </c>
      <c r="F34" s="311"/>
      <c r="G34" s="311" t="s">
        <v>2038</v>
      </c>
      <c r="H34" s="311"/>
      <c r="I34" s="311"/>
      <c r="J34" s="311"/>
      <c r="K34" s="309"/>
    </row>
    <row r="35" ht="30.75" customHeight="1">
      <c r="B35" s="312"/>
      <c r="C35" s="313"/>
      <c r="D35" s="311"/>
      <c r="E35" s="315" t="s">
        <v>2039</v>
      </c>
      <c r="F35" s="311"/>
      <c r="G35" s="311" t="s">
        <v>2040</v>
      </c>
      <c r="H35" s="311"/>
      <c r="I35" s="311"/>
      <c r="J35" s="311"/>
      <c r="K35" s="309"/>
    </row>
    <row r="36" ht="15" customHeight="1">
      <c r="B36" s="312"/>
      <c r="C36" s="313"/>
      <c r="D36" s="311"/>
      <c r="E36" s="315" t="s">
        <v>62</v>
      </c>
      <c r="F36" s="311"/>
      <c r="G36" s="311" t="s">
        <v>2041</v>
      </c>
      <c r="H36" s="311"/>
      <c r="I36" s="311"/>
      <c r="J36" s="311"/>
      <c r="K36" s="309"/>
    </row>
    <row r="37" ht="15" customHeight="1">
      <c r="B37" s="312"/>
      <c r="C37" s="313"/>
      <c r="D37" s="311"/>
      <c r="E37" s="315" t="s">
        <v>142</v>
      </c>
      <c r="F37" s="311"/>
      <c r="G37" s="311" t="s">
        <v>2042</v>
      </c>
      <c r="H37" s="311"/>
      <c r="I37" s="311"/>
      <c r="J37" s="311"/>
      <c r="K37" s="309"/>
    </row>
    <row r="38" ht="15" customHeight="1">
      <c r="B38" s="312"/>
      <c r="C38" s="313"/>
      <c r="D38" s="311"/>
      <c r="E38" s="315" t="s">
        <v>143</v>
      </c>
      <c r="F38" s="311"/>
      <c r="G38" s="311" t="s">
        <v>2043</v>
      </c>
      <c r="H38" s="311"/>
      <c r="I38" s="311"/>
      <c r="J38" s="311"/>
      <c r="K38" s="309"/>
    </row>
    <row r="39" ht="15" customHeight="1">
      <c r="B39" s="312"/>
      <c r="C39" s="313"/>
      <c r="D39" s="311"/>
      <c r="E39" s="315" t="s">
        <v>144</v>
      </c>
      <c r="F39" s="311"/>
      <c r="G39" s="311" t="s">
        <v>2044</v>
      </c>
      <c r="H39" s="311"/>
      <c r="I39" s="311"/>
      <c r="J39" s="311"/>
      <c r="K39" s="309"/>
    </row>
    <row r="40" ht="15" customHeight="1">
      <c r="B40" s="312"/>
      <c r="C40" s="313"/>
      <c r="D40" s="311"/>
      <c r="E40" s="315" t="s">
        <v>2045</v>
      </c>
      <c r="F40" s="311"/>
      <c r="G40" s="311" t="s">
        <v>2046</v>
      </c>
      <c r="H40" s="311"/>
      <c r="I40" s="311"/>
      <c r="J40" s="311"/>
      <c r="K40" s="309"/>
    </row>
    <row r="41" ht="15" customHeight="1">
      <c r="B41" s="312"/>
      <c r="C41" s="313"/>
      <c r="D41" s="311"/>
      <c r="E41" s="315"/>
      <c r="F41" s="311"/>
      <c r="G41" s="311" t="s">
        <v>2047</v>
      </c>
      <c r="H41" s="311"/>
      <c r="I41" s="311"/>
      <c r="J41" s="311"/>
      <c r="K41" s="309"/>
    </row>
    <row r="42" ht="15" customHeight="1">
      <c r="B42" s="312"/>
      <c r="C42" s="313"/>
      <c r="D42" s="311"/>
      <c r="E42" s="315" t="s">
        <v>2048</v>
      </c>
      <c r="F42" s="311"/>
      <c r="G42" s="311" t="s">
        <v>2049</v>
      </c>
      <c r="H42" s="311"/>
      <c r="I42" s="311"/>
      <c r="J42" s="311"/>
      <c r="K42" s="309"/>
    </row>
    <row r="43" ht="15" customHeight="1">
      <c r="B43" s="312"/>
      <c r="C43" s="313"/>
      <c r="D43" s="311"/>
      <c r="E43" s="315" t="s">
        <v>146</v>
      </c>
      <c r="F43" s="311"/>
      <c r="G43" s="311" t="s">
        <v>2050</v>
      </c>
      <c r="H43" s="311"/>
      <c r="I43" s="311"/>
      <c r="J43" s="311"/>
      <c r="K43" s="309"/>
    </row>
    <row r="44" ht="12.75" customHeight="1">
      <c r="B44" s="312"/>
      <c r="C44" s="313"/>
      <c r="D44" s="311"/>
      <c r="E44" s="311"/>
      <c r="F44" s="311"/>
      <c r="G44" s="311"/>
      <c r="H44" s="311"/>
      <c r="I44" s="311"/>
      <c r="J44" s="311"/>
      <c r="K44" s="309"/>
    </row>
    <row r="45" ht="15" customHeight="1">
      <c r="B45" s="312"/>
      <c r="C45" s="313"/>
      <c r="D45" s="311" t="s">
        <v>2051</v>
      </c>
      <c r="E45" s="311"/>
      <c r="F45" s="311"/>
      <c r="G45" s="311"/>
      <c r="H45" s="311"/>
      <c r="I45" s="311"/>
      <c r="J45" s="311"/>
      <c r="K45" s="309"/>
    </row>
    <row r="46" ht="15" customHeight="1">
      <c r="B46" s="312"/>
      <c r="C46" s="313"/>
      <c r="D46" s="313"/>
      <c r="E46" s="311" t="s">
        <v>2052</v>
      </c>
      <c r="F46" s="311"/>
      <c r="G46" s="311"/>
      <c r="H46" s="311"/>
      <c r="I46" s="311"/>
      <c r="J46" s="311"/>
      <c r="K46" s="309"/>
    </row>
    <row r="47" ht="15" customHeight="1">
      <c r="B47" s="312"/>
      <c r="C47" s="313"/>
      <c r="D47" s="313"/>
      <c r="E47" s="311" t="s">
        <v>2053</v>
      </c>
      <c r="F47" s="311"/>
      <c r="G47" s="311"/>
      <c r="H47" s="311"/>
      <c r="I47" s="311"/>
      <c r="J47" s="311"/>
      <c r="K47" s="309"/>
    </row>
    <row r="48" ht="15" customHeight="1">
      <c r="B48" s="312"/>
      <c r="C48" s="313"/>
      <c r="D48" s="313"/>
      <c r="E48" s="311" t="s">
        <v>2054</v>
      </c>
      <c r="F48" s="311"/>
      <c r="G48" s="311"/>
      <c r="H48" s="311"/>
      <c r="I48" s="311"/>
      <c r="J48" s="311"/>
      <c r="K48" s="309"/>
    </row>
    <row r="49" ht="15" customHeight="1">
      <c r="B49" s="312"/>
      <c r="C49" s="313"/>
      <c r="D49" s="311" t="s">
        <v>2055</v>
      </c>
      <c r="E49" s="311"/>
      <c r="F49" s="311"/>
      <c r="G49" s="311"/>
      <c r="H49" s="311"/>
      <c r="I49" s="311"/>
      <c r="J49" s="311"/>
      <c r="K49" s="309"/>
    </row>
    <row r="50" ht="25.5" customHeight="1">
      <c r="B50" s="307"/>
      <c r="C50" s="308" t="s">
        <v>2056</v>
      </c>
      <c r="D50" s="308"/>
      <c r="E50" s="308"/>
      <c r="F50" s="308"/>
      <c r="G50" s="308"/>
      <c r="H50" s="308"/>
      <c r="I50" s="308"/>
      <c r="J50" s="308"/>
      <c r="K50" s="309"/>
    </row>
    <row r="51" ht="5.25" customHeight="1">
      <c r="B51" s="307"/>
      <c r="C51" s="310"/>
      <c r="D51" s="310"/>
      <c r="E51" s="310"/>
      <c r="F51" s="310"/>
      <c r="G51" s="310"/>
      <c r="H51" s="310"/>
      <c r="I51" s="310"/>
      <c r="J51" s="310"/>
      <c r="K51" s="309"/>
    </row>
    <row r="52" ht="15" customHeight="1">
      <c r="B52" s="307"/>
      <c r="C52" s="311" t="s">
        <v>2057</v>
      </c>
      <c r="D52" s="311"/>
      <c r="E52" s="311"/>
      <c r="F52" s="311"/>
      <c r="G52" s="311"/>
      <c r="H52" s="311"/>
      <c r="I52" s="311"/>
      <c r="J52" s="311"/>
      <c r="K52" s="309"/>
    </row>
    <row r="53" ht="15" customHeight="1">
      <c r="B53" s="307"/>
      <c r="C53" s="311" t="s">
        <v>2058</v>
      </c>
      <c r="D53" s="311"/>
      <c r="E53" s="311"/>
      <c r="F53" s="311"/>
      <c r="G53" s="311"/>
      <c r="H53" s="311"/>
      <c r="I53" s="311"/>
      <c r="J53" s="311"/>
      <c r="K53" s="309"/>
    </row>
    <row r="54" ht="12.75" customHeight="1">
      <c r="B54" s="307"/>
      <c r="C54" s="311"/>
      <c r="D54" s="311"/>
      <c r="E54" s="311"/>
      <c r="F54" s="311"/>
      <c r="G54" s="311"/>
      <c r="H54" s="311"/>
      <c r="I54" s="311"/>
      <c r="J54" s="311"/>
      <c r="K54" s="309"/>
    </row>
    <row r="55" ht="15" customHeight="1">
      <c r="B55" s="307"/>
      <c r="C55" s="311" t="s">
        <v>2059</v>
      </c>
      <c r="D55" s="311"/>
      <c r="E55" s="311"/>
      <c r="F55" s="311"/>
      <c r="G55" s="311"/>
      <c r="H55" s="311"/>
      <c r="I55" s="311"/>
      <c r="J55" s="311"/>
      <c r="K55" s="309"/>
    </row>
    <row r="56" ht="15" customHeight="1">
      <c r="B56" s="307"/>
      <c r="C56" s="313"/>
      <c r="D56" s="311" t="s">
        <v>2060</v>
      </c>
      <c r="E56" s="311"/>
      <c r="F56" s="311"/>
      <c r="G56" s="311"/>
      <c r="H56" s="311"/>
      <c r="I56" s="311"/>
      <c r="J56" s="311"/>
      <c r="K56" s="309"/>
    </row>
    <row r="57" ht="15" customHeight="1">
      <c r="B57" s="307"/>
      <c r="C57" s="313"/>
      <c r="D57" s="311" t="s">
        <v>2061</v>
      </c>
      <c r="E57" s="311"/>
      <c r="F57" s="311"/>
      <c r="G57" s="311"/>
      <c r="H57" s="311"/>
      <c r="I57" s="311"/>
      <c r="J57" s="311"/>
      <c r="K57" s="309"/>
    </row>
    <row r="58" ht="15" customHeight="1">
      <c r="B58" s="307"/>
      <c r="C58" s="313"/>
      <c r="D58" s="311" t="s">
        <v>2062</v>
      </c>
      <c r="E58" s="311"/>
      <c r="F58" s="311"/>
      <c r="G58" s="311"/>
      <c r="H58" s="311"/>
      <c r="I58" s="311"/>
      <c r="J58" s="311"/>
      <c r="K58" s="309"/>
    </row>
    <row r="59" ht="15" customHeight="1">
      <c r="B59" s="307"/>
      <c r="C59" s="313"/>
      <c r="D59" s="311" t="s">
        <v>2063</v>
      </c>
      <c r="E59" s="311"/>
      <c r="F59" s="311"/>
      <c r="G59" s="311"/>
      <c r="H59" s="311"/>
      <c r="I59" s="311"/>
      <c r="J59" s="311"/>
      <c r="K59" s="309"/>
    </row>
    <row r="60" ht="15" customHeight="1">
      <c r="B60" s="307"/>
      <c r="C60" s="313"/>
      <c r="D60" s="316" t="s">
        <v>2064</v>
      </c>
      <c r="E60" s="316"/>
      <c r="F60" s="316"/>
      <c r="G60" s="316"/>
      <c r="H60" s="316"/>
      <c r="I60" s="316"/>
      <c r="J60" s="316"/>
      <c r="K60" s="309"/>
    </row>
    <row r="61" ht="15" customHeight="1">
      <c r="B61" s="307"/>
      <c r="C61" s="313"/>
      <c r="D61" s="311" t="s">
        <v>2065</v>
      </c>
      <c r="E61" s="311"/>
      <c r="F61" s="311"/>
      <c r="G61" s="311"/>
      <c r="H61" s="311"/>
      <c r="I61" s="311"/>
      <c r="J61" s="311"/>
      <c r="K61" s="309"/>
    </row>
    <row r="62" ht="12.75" customHeight="1">
      <c r="B62" s="307"/>
      <c r="C62" s="313"/>
      <c r="D62" s="313"/>
      <c r="E62" s="317"/>
      <c r="F62" s="313"/>
      <c r="G62" s="313"/>
      <c r="H62" s="313"/>
      <c r="I62" s="313"/>
      <c r="J62" s="313"/>
      <c r="K62" s="309"/>
    </row>
    <row r="63" ht="15" customHeight="1">
      <c r="B63" s="307"/>
      <c r="C63" s="313"/>
      <c r="D63" s="311" t="s">
        <v>2066</v>
      </c>
      <c r="E63" s="311"/>
      <c r="F63" s="311"/>
      <c r="G63" s="311"/>
      <c r="H63" s="311"/>
      <c r="I63" s="311"/>
      <c r="J63" s="311"/>
      <c r="K63" s="309"/>
    </row>
    <row r="64" ht="15" customHeight="1">
      <c r="B64" s="307"/>
      <c r="C64" s="313"/>
      <c r="D64" s="316" t="s">
        <v>2067</v>
      </c>
      <c r="E64" s="316"/>
      <c r="F64" s="316"/>
      <c r="G64" s="316"/>
      <c r="H64" s="316"/>
      <c r="I64" s="316"/>
      <c r="J64" s="316"/>
      <c r="K64" s="309"/>
    </row>
    <row r="65" ht="15" customHeight="1">
      <c r="B65" s="307"/>
      <c r="C65" s="313"/>
      <c r="D65" s="311" t="s">
        <v>2068</v>
      </c>
      <c r="E65" s="311"/>
      <c r="F65" s="311"/>
      <c r="G65" s="311"/>
      <c r="H65" s="311"/>
      <c r="I65" s="311"/>
      <c r="J65" s="311"/>
      <c r="K65" s="309"/>
    </row>
    <row r="66" ht="15" customHeight="1">
      <c r="B66" s="307"/>
      <c r="C66" s="313"/>
      <c r="D66" s="311" t="s">
        <v>2069</v>
      </c>
      <c r="E66" s="311"/>
      <c r="F66" s="311"/>
      <c r="G66" s="311"/>
      <c r="H66" s="311"/>
      <c r="I66" s="311"/>
      <c r="J66" s="311"/>
      <c r="K66" s="309"/>
    </row>
    <row r="67" ht="15" customHeight="1">
      <c r="B67" s="307"/>
      <c r="C67" s="313"/>
      <c r="D67" s="311" t="s">
        <v>2070</v>
      </c>
      <c r="E67" s="311"/>
      <c r="F67" s="311"/>
      <c r="G67" s="311"/>
      <c r="H67" s="311"/>
      <c r="I67" s="311"/>
      <c r="J67" s="311"/>
      <c r="K67" s="309"/>
    </row>
    <row r="68" ht="15" customHeight="1">
      <c r="B68" s="307"/>
      <c r="C68" s="313"/>
      <c r="D68" s="311" t="s">
        <v>2071</v>
      </c>
      <c r="E68" s="311"/>
      <c r="F68" s="311"/>
      <c r="G68" s="311"/>
      <c r="H68" s="311"/>
      <c r="I68" s="311"/>
      <c r="J68" s="311"/>
      <c r="K68" s="309"/>
    </row>
    <row r="69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ht="45" customHeight="1">
      <c r="B73" s="326"/>
      <c r="C73" s="327" t="s">
        <v>124</v>
      </c>
      <c r="D73" s="327"/>
      <c r="E73" s="327"/>
      <c r="F73" s="327"/>
      <c r="G73" s="327"/>
      <c r="H73" s="327"/>
      <c r="I73" s="327"/>
      <c r="J73" s="327"/>
      <c r="K73" s="328"/>
    </row>
    <row r="74" ht="17.25" customHeight="1">
      <c r="B74" s="326"/>
      <c r="C74" s="329" t="s">
        <v>2072</v>
      </c>
      <c r="D74" s="329"/>
      <c r="E74" s="329"/>
      <c r="F74" s="329" t="s">
        <v>2073</v>
      </c>
      <c r="G74" s="330"/>
      <c r="H74" s="329" t="s">
        <v>142</v>
      </c>
      <c r="I74" s="329" t="s">
        <v>66</v>
      </c>
      <c r="J74" s="329" t="s">
        <v>2074</v>
      </c>
      <c r="K74" s="328"/>
    </row>
    <row r="75" ht="17.25" customHeight="1">
      <c r="B75" s="326"/>
      <c r="C75" s="331" t="s">
        <v>2075</v>
      </c>
      <c r="D75" s="331"/>
      <c r="E75" s="331"/>
      <c r="F75" s="332" t="s">
        <v>2076</v>
      </c>
      <c r="G75" s="333"/>
      <c r="H75" s="331"/>
      <c r="I75" s="331"/>
      <c r="J75" s="331" t="s">
        <v>2077</v>
      </c>
      <c r="K75" s="328"/>
    </row>
    <row r="76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ht="15" customHeight="1">
      <c r="B77" s="326"/>
      <c r="C77" s="315" t="s">
        <v>62</v>
      </c>
      <c r="D77" s="334"/>
      <c r="E77" s="334"/>
      <c r="F77" s="336" t="s">
        <v>2078</v>
      </c>
      <c r="G77" s="335"/>
      <c r="H77" s="315" t="s">
        <v>2079</v>
      </c>
      <c r="I77" s="315" t="s">
        <v>2080</v>
      </c>
      <c r="J77" s="315">
        <v>20</v>
      </c>
      <c r="K77" s="328"/>
    </row>
    <row r="78" ht="15" customHeight="1">
      <c r="B78" s="326"/>
      <c r="C78" s="315" t="s">
        <v>2081</v>
      </c>
      <c r="D78" s="315"/>
      <c r="E78" s="315"/>
      <c r="F78" s="336" t="s">
        <v>2078</v>
      </c>
      <c r="G78" s="335"/>
      <c r="H78" s="315" t="s">
        <v>2082</v>
      </c>
      <c r="I78" s="315" t="s">
        <v>2080</v>
      </c>
      <c r="J78" s="315">
        <v>120</v>
      </c>
      <c r="K78" s="328"/>
    </row>
    <row r="79" ht="15" customHeight="1">
      <c r="B79" s="337"/>
      <c r="C79" s="315" t="s">
        <v>2083</v>
      </c>
      <c r="D79" s="315"/>
      <c r="E79" s="315"/>
      <c r="F79" s="336" t="s">
        <v>2084</v>
      </c>
      <c r="G79" s="335"/>
      <c r="H79" s="315" t="s">
        <v>2085</v>
      </c>
      <c r="I79" s="315" t="s">
        <v>2080</v>
      </c>
      <c r="J79" s="315">
        <v>50</v>
      </c>
      <c r="K79" s="328"/>
    </row>
    <row r="80" ht="15" customHeight="1">
      <c r="B80" s="337"/>
      <c r="C80" s="315" t="s">
        <v>2086</v>
      </c>
      <c r="D80" s="315"/>
      <c r="E80" s="315"/>
      <c r="F80" s="336" t="s">
        <v>2078</v>
      </c>
      <c r="G80" s="335"/>
      <c r="H80" s="315" t="s">
        <v>2087</v>
      </c>
      <c r="I80" s="315" t="s">
        <v>2088</v>
      </c>
      <c r="J80" s="315"/>
      <c r="K80" s="328"/>
    </row>
    <row r="81" ht="15" customHeight="1">
      <c r="B81" s="337"/>
      <c r="C81" s="338" t="s">
        <v>2089</v>
      </c>
      <c r="D81" s="338"/>
      <c r="E81" s="338"/>
      <c r="F81" s="339" t="s">
        <v>2084</v>
      </c>
      <c r="G81" s="338"/>
      <c r="H81" s="338" t="s">
        <v>2090</v>
      </c>
      <c r="I81" s="338" t="s">
        <v>2080</v>
      </c>
      <c r="J81" s="338">
        <v>15</v>
      </c>
      <c r="K81" s="328"/>
    </row>
    <row r="82" ht="15" customHeight="1">
      <c r="B82" s="337"/>
      <c r="C82" s="338" t="s">
        <v>2091</v>
      </c>
      <c r="D82" s="338"/>
      <c r="E82" s="338"/>
      <c r="F82" s="339" t="s">
        <v>2084</v>
      </c>
      <c r="G82" s="338"/>
      <c r="H82" s="338" t="s">
        <v>2092</v>
      </c>
      <c r="I82" s="338" t="s">
        <v>2080</v>
      </c>
      <c r="J82" s="338">
        <v>15</v>
      </c>
      <c r="K82" s="328"/>
    </row>
    <row r="83" ht="15" customHeight="1">
      <c r="B83" s="337"/>
      <c r="C83" s="338" t="s">
        <v>2093</v>
      </c>
      <c r="D83" s="338"/>
      <c r="E83" s="338"/>
      <c r="F83" s="339" t="s">
        <v>2084</v>
      </c>
      <c r="G83" s="338"/>
      <c r="H83" s="338" t="s">
        <v>2094</v>
      </c>
      <c r="I83" s="338" t="s">
        <v>2080</v>
      </c>
      <c r="J83" s="338">
        <v>20</v>
      </c>
      <c r="K83" s="328"/>
    </row>
    <row r="84" ht="15" customHeight="1">
      <c r="B84" s="337"/>
      <c r="C84" s="338" t="s">
        <v>2095</v>
      </c>
      <c r="D84" s="338"/>
      <c r="E84" s="338"/>
      <c r="F84" s="339" t="s">
        <v>2084</v>
      </c>
      <c r="G84" s="338"/>
      <c r="H84" s="338" t="s">
        <v>2096</v>
      </c>
      <c r="I84" s="338" t="s">
        <v>2080</v>
      </c>
      <c r="J84" s="338">
        <v>20</v>
      </c>
      <c r="K84" s="328"/>
    </row>
    <row r="85" ht="15" customHeight="1">
      <c r="B85" s="337"/>
      <c r="C85" s="315" t="s">
        <v>2097</v>
      </c>
      <c r="D85" s="315"/>
      <c r="E85" s="315"/>
      <c r="F85" s="336" t="s">
        <v>2084</v>
      </c>
      <c r="G85" s="335"/>
      <c r="H85" s="315" t="s">
        <v>2098</v>
      </c>
      <c r="I85" s="315" t="s">
        <v>2080</v>
      </c>
      <c r="J85" s="315">
        <v>50</v>
      </c>
      <c r="K85" s="328"/>
    </row>
    <row r="86" ht="15" customHeight="1">
      <c r="B86" s="337"/>
      <c r="C86" s="315" t="s">
        <v>2099</v>
      </c>
      <c r="D86" s="315"/>
      <c r="E86" s="315"/>
      <c r="F86" s="336" t="s">
        <v>2084</v>
      </c>
      <c r="G86" s="335"/>
      <c r="H86" s="315" t="s">
        <v>2100</v>
      </c>
      <c r="I86" s="315" t="s">
        <v>2080</v>
      </c>
      <c r="J86" s="315">
        <v>20</v>
      </c>
      <c r="K86" s="328"/>
    </row>
    <row r="87" ht="15" customHeight="1">
      <c r="B87" s="337"/>
      <c r="C87" s="315" t="s">
        <v>2101</v>
      </c>
      <c r="D87" s="315"/>
      <c r="E87" s="315"/>
      <c r="F87" s="336" t="s">
        <v>2084</v>
      </c>
      <c r="G87" s="335"/>
      <c r="H87" s="315" t="s">
        <v>2102</v>
      </c>
      <c r="I87" s="315" t="s">
        <v>2080</v>
      </c>
      <c r="J87" s="315">
        <v>20</v>
      </c>
      <c r="K87" s="328"/>
    </row>
    <row r="88" ht="15" customHeight="1">
      <c r="B88" s="337"/>
      <c r="C88" s="315" t="s">
        <v>2103</v>
      </c>
      <c r="D88" s="315"/>
      <c r="E88" s="315"/>
      <c r="F88" s="336" t="s">
        <v>2084</v>
      </c>
      <c r="G88" s="335"/>
      <c r="H88" s="315" t="s">
        <v>2104</v>
      </c>
      <c r="I88" s="315" t="s">
        <v>2080</v>
      </c>
      <c r="J88" s="315">
        <v>50</v>
      </c>
      <c r="K88" s="328"/>
    </row>
    <row r="89" ht="15" customHeight="1">
      <c r="B89" s="337"/>
      <c r="C89" s="315" t="s">
        <v>2105</v>
      </c>
      <c r="D89" s="315"/>
      <c r="E89" s="315"/>
      <c r="F89" s="336" t="s">
        <v>2084</v>
      </c>
      <c r="G89" s="335"/>
      <c r="H89" s="315" t="s">
        <v>2105</v>
      </c>
      <c r="I89" s="315" t="s">
        <v>2080</v>
      </c>
      <c r="J89" s="315">
        <v>50</v>
      </c>
      <c r="K89" s="328"/>
    </row>
    <row r="90" ht="15" customHeight="1">
      <c r="B90" s="337"/>
      <c r="C90" s="315" t="s">
        <v>147</v>
      </c>
      <c r="D90" s="315"/>
      <c r="E90" s="315"/>
      <c r="F90" s="336" t="s">
        <v>2084</v>
      </c>
      <c r="G90" s="335"/>
      <c r="H90" s="315" t="s">
        <v>2106</v>
      </c>
      <c r="I90" s="315" t="s">
        <v>2080</v>
      </c>
      <c r="J90" s="315">
        <v>255</v>
      </c>
      <c r="K90" s="328"/>
    </row>
    <row r="91" ht="15" customHeight="1">
      <c r="B91" s="337"/>
      <c r="C91" s="315" t="s">
        <v>2107</v>
      </c>
      <c r="D91" s="315"/>
      <c r="E91" s="315"/>
      <c r="F91" s="336" t="s">
        <v>2078</v>
      </c>
      <c r="G91" s="335"/>
      <c r="H91" s="315" t="s">
        <v>2108</v>
      </c>
      <c r="I91" s="315" t="s">
        <v>2109</v>
      </c>
      <c r="J91" s="315"/>
      <c r="K91" s="328"/>
    </row>
    <row r="92" ht="15" customHeight="1">
      <c r="B92" s="337"/>
      <c r="C92" s="315" t="s">
        <v>2110</v>
      </c>
      <c r="D92" s="315"/>
      <c r="E92" s="315"/>
      <c r="F92" s="336" t="s">
        <v>2078</v>
      </c>
      <c r="G92" s="335"/>
      <c r="H92" s="315" t="s">
        <v>2111</v>
      </c>
      <c r="I92" s="315" t="s">
        <v>2112</v>
      </c>
      <c r="J92" s="315"/>
      <c r="K92" s="328"/>
    </row>
    <row r="93" ht="15" customHeight="1">
      <c r="B93" s="337"/>
      <c r="C93" s="315" t="s">
        <v>2113</v>
      </c>
      <c r="D93" s="315"/>
      <c r="E93" s="315"/>
      <c r="F93" s="336" t="s">
        <v>2078</v>
      </c>
      <c r="G93" s="335"/>
      <c r="H93" s="315" t="s">
        <v>2113</v>
      </c>
      <c r="I93" s="315" t="s">
        <v>2112</v>
      </c>
      <c r="J93" s="315"/>
      <c r="K93" s="328"/>
    </row>
    <row r="94" ht="15" customHeight="1">
      <c r="B94" s="337"/>
      <c r="C94" s="315" t="s">
        <v>47</v>
      </c>
      <c r="D94" s="315"/>
      <c r="E94" s="315"/>
      <c r="F94" s="336" t="s">
        <v>2078</v>
      </c>
      <c r="G94" s="335"/>
      <c r="H94" s="315" t="s">
        <v>2114</v>
      </c>
      <c r="I94" s="315" t="s">
        <v>2112</v>
      </c>
      <c r="J94" s="315"/>
      <c r="K94" s="328"/>
    </row>
    <row r="95" ht="15" customHeight="1">
      <c r="B95" s="337"/>
      <c r="C95" s="315" t="s">
        <v>57</v>
      </c>
      <c r="D95" s="315"/>
      <c r="E95" s="315"/>
      <c r="F95" s="336" t="s">
        <v>2078</v>
      </c>
      <c r="G95" s="335"/>
      <c r="H95" s="315" t="s">
        <v>2115</v>
      </c>
      <c r="I95" s="315" t="s">
        <v>2112</v>
      </c>
      <c r="J95" s="315"/>
      <c r="K95" s="328"/>
    </row>
    <row r="96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ht="45" customHeight="1">
      <c r="B100" s="326"/>
      <c r="C100" s="327" t="s">
        <v>2116</v>
      </c>
      <c r="D100" s="327"/>
      <c r="E100" s="327"/>
      <c r="F100" s="327"/>
      <c r="G100" s="327"/>
      <c r="H100" s="327"/>
      <c r="I100" s="327"/>
      <c r="J100" s="327"/>
      <c r="K100" s="328"/>
    </row>
    <row r="101" ht="17.25" customHeight="1">
      <c r="B101" s="326"/>
      <c r="C101" s="329" t="s">
        <v>2072</v>
      </c>
      <c r="D101" s="329"/>
      <c r="E101" s="329"/>
      <c r="F101" s="329" t="s">
        <v>2073</v>
      </c>
      <c r="G101" s="330"/>
      <c r="H101" s="329" t="s">
        <v>142</v>
      </c>
      <c r="I101" s="329" t="s">
        <v>66</v>
      </c>
      <c r="J101" s="329" t="s">
        <v>2074</v>
      </c>
      <c r="K101" s="328"/>
    </row>
    <row r="102" ht="17.25" customHeight="1">
      <c r="B102" s="326"/>
      <c r="C102" s="331" t="s">
        <v>2075</v>
      </c>
      <c r="D102" s="331"/>
      <c r="E102" s="331"/>
      <c r="F102" s="332" t="s">
        <v>2076</v>
      </c>
      <c r="G102" s="333"/>
      <c r="H102" s="331"/>
      <c r="I102" s="331"/>
      <c r="J102" s="331" t="s">
        <v>2077</v>
      </c>
      <c r="K102" s="328"/>
    </row>
    <row r="103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ht="15" customHeight="1">
      <c r="B104" s="326"/>
      <c r="C104" s="315" t="s">
        <v>62</v>
      </c>
      <c r="D104" s="334"/>
      <c r="E104" s="334"/>
      <c r="F104" s="336" t="s">
        <v>2078</v>
      </c>
      <c r="G104" s="345"/>
      <c r="H104" s="315" t="s">
        <v>2117</v>
      </c>
      <c r="I104" s="315" t="s">
        <v>2080</v>
      </c>
      <c r="J104" s="315">
        <v>20</v>
      </c>
      <c r="K104" s="328"/>
    </row>
    <row r="105" ht="15" customHeight="1">
      <c r="B105" s="326"/>
      <c r="C105" s="315" t="s">
        <v>2081</v>
      </c>
      <c r="D105" s="315"/>
      <c r="E105" s="315"/>
      <c r="F105" s="336" t="s">
        <v>2078</v>
      </c>
      <c r="G105" s="315"/>
      <c r="H105" s="315" t="s">
        <v>2117</v>
      </c>
      <c r="I105" s="315" t="s">
        <v>2080</v>
      </c>
      <c r="J105" s="315">
        <v>120</v>
      </c>
      <c r="K105" s="328"/>
    </row>
    <row r="106" ht="15" customHeight="1">
      <c r="B106" s="337"/>
      <c r="C106" s="315" t="s">
        <v>2083</v>
      </c>
      <c r="D106" s="315"/>
      <c r="E106" s="315"/>
      <c r="F106" s="336" t="s">
        <v>2084</v>
      </c>
      <c r="G106" s="315"/>
      <c r="H106" s="315" t="s">
        <v>2117</v>
      </c>
      <c r="I106" s="315" t="s">
        <v>2080</v>
      </c>
      <c r="J106" s="315">
        <v>50</v>
      </c>
      <c r="K106" s="328"/>
    </row>
    <row r="107" ht="15" customHeight="1">
      <c r="B107" s="337"/>
      <c r="C107" s="315" t="s">
        <v>2086</v>
      </c>
      <c r="D107" s="315"/>
      <c r="E107" s="315"/>
      <c r="F107" s="336" t="s">
        <v>2078</v>
      </c>
      <c r="G107" s="315"/>
      <c r="H107" s="315" t="s">
        <v>2117</v>
      </c>
      <c r="I107" s="315" t="s">
        <v>2088</v>
      </c>
      <c r="J107" s="315"/>
      <c r="K107" s="328"/>
    </row>
    <row r="108" ht="15" customHeight="1">
      <c r="B108" s="337"/>
      <c r="C108" s="315" t="s">
        <v>2097</v>
      </c>
      <c r="D108" s="315"/>
      <c r="E108" s="315"/>
      <c r="F108" s="336" t="s">
        <v>2084</v>
      </c>
      <c r="G108" s="315"/>
      <c r="H108" s="315" t="s">
        <v>2117</v>
      </c>
      <c r="I108" s="315" t="s">
        <v>2080</v>
      </c>
      <c r="J108" s="315">
        <v>50</v>
      </c>
      <c r="K108" s="328"/>
    </row>
    <row r="109" ht="15" customHeight="1">
      <c r="B109" s="337"/>
      <c r="C109" s="315" t="s">
        <v>2105</v>
      </c>
      <c r="D109" s="315"/>
      <c r="E109" s="315"/>
      <c r="F109" s="336" t="s">
        <v>2084</v>
      </c>
      <c r="G109" s="315"/>
      <c r="H109" s="315" t="s">
        <v>2117</v>
      </c>
      <c r="I109" s="315" t="s">
        <v>2080</v>
      </c>
      <c r="J109" s="315">
        <v>50</v>
      </c>
      <c r="K109" s="328"/>
    </row>
    <row r="110" ht="15" customHeight="1">
      <c r="B110" s="337"/>
      <c r="C110" s="315" t="s">
        <v>2103</v>
      </c>
      <c r="D110" s="315"/>
      <c r="E110" s="315"/>
      <c r="F110" s="336" t="s">
        <v>2084</v>
      </c>
      <c r="G110" s="315"/>
      <c r="H110" s="315" t="s">
        <v>2117</v>
      </c>
      <c r="I110" s="315" t="s">
        <v>2080</v>
      </c>
      <c r="J110" s="315">
        <v>50</v>
      </c>
      <c r="K110" s="328"/>
    </row>
    <row r="111" ht="15" customHeight="1">
      <c r="B111" s="337"/>
      <c r="C111" s="315" t="s">
        <v>62</v>
      </c>
      <c r="D111" s="315"/>
      <c r="E111" s="315"/>
      <c r="F111" s="336" t="s">
        <v>2078</v>
      </c>
      <c r="G111" s="315"/>
      <c r="H111" s="315" t="s">
        <v>2118</v>
      </c>
      <c r="I111" s="315" t="s">
        <v>2080</v>
      </c>
      <c r="J111" s="315">
        <v>20</v>
      </c>
      <c r="K111" s="328"/>
    </row>
    <row r="112" ht="15" customHeight="1">
      <c r="B112" s="337"/>
      <c r="C112" s="315" t="s">
        <v>2119</v>
      </c>
      <c r="D112" s="315"/>
      <c r="E112" s="315"/>
      <c r="F112" s="336" t="s">
        <v>2078</v>
      </c>
      <c r="G112" s="315"/>
      <c r="H112" s="315" t="s">
        <v>2120</v>
      </c>
      <c r="I112" s="315" t="s">
        <v>2080</v>
      </c>
      <c r="J112" s="315">
        <v>120</v>
      </c>
      <c r="K112" s="328"/>
    </row>
    <row r="113" ht="15" customHeight="1">
      <c r="B113" s="337"/>
      <c r="C113" s="315" t="s">
        <v>47</v>
      </c>
      <c r="D113" s="315"/>
      <c r="E113" s="315"/>
      <c r="F113" s="336" t="s">
        <v>2078</v>
      </c>
      <c r="G113" s="315"/>
      <c r="H113" s="315" t="s">
        <v>2121</v>
      </c>
      <c r="I113" s="315" t="s">
        <v>2112</v>
      </c>
      <c r="J113" s="315"/>
      <c r="K113" s="328"/>
    </row>
    <row r="114" ht="15" customHeight="1">
      <c r="B114" s="337"/>
      <c r="C114" s="315" t="s">
        <v>57</v>
      </c>
      <c r="D114" s="315"/>
      <c r="E114" s="315"/>
      <c r="F114" s="336" t="s">
        <v>2078</v>
      </c>
      <c r="G114" s="315"/>
      <c r="H114" s="315" t="s">
        <v>2122</v>
      </c>
      <c r="I114" s="315" t="s">
        <v>2112</v>
      </c>
      <c r="J114" s="315"/>
      <c r="K114" s="328"/>
    </row>
    <row r="115" ht="15" customHeight="1">
      <c r="B115" s="337"/>
      <c r="C115" s="315" t="s">
        <v>66</v>
      </c>
      <c r="D115" s="315"/>
      <c r="E115" s="315"/>
      <c r="F115" s="336" t="s">
        <v>2078</v>
      </c>
      <c r="G115" s="315"/>
      <c r="H115" s="315" t="s">
        <v>2123</v>
      </c>
      <c r="I115" s="315" t="s">
        <v>2124</v>
      </c>
      <c r="J115" s="315"/>
      <c r="K115" s="328"/>
    </row>
    <row r="116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ht="18.75" customHeight="1">
      <c r="B117" s="347"/>
      <c r="C117" s="311"/>
      <c r="D117" s="311"/>
      <c r="E117" s="311"/>
      <c r="F117" s="348"/>
      <c r="G117" s="311"/>
      <c r="H117" s="311"/>
      <c r="I117" s="311"/>
      <c r="J117" s="311"/>
      <c r="K117" s="347"/>
    </row>
    <row r="118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ht="45" customHeight="1">
      <c r="B120" s="352"/>
      <c r="C120" s="305" t="s">
        <v>2125</v>
      </c>
      <c r="D120" s="305"/>
      <c r="E120" s="305"/>
      <c r="F120" s="305"/>
      <c r="G120" s="305"/>
      <c r="H120" s="305"/>
      <c r="I120" s="305"/>
      <c r="J120" s="305"/>
      <c r="K120" s="353"/>
    </row>
    <row r="121" ht="17.25" customHeight="1">
      <c r="B121" s="354"/>
      <c r="C121" s="329" t="s">
        <v>2072</v>
      </c>
      <c r="D121" s="329"/>
      <c r="E121" s="329"/>
      <c r="F121" s="329" t="s">
        <v>2073</v>
      </c>
      <c r="G121" s="330"/>
      <c r="H121" s="329" t="s">
        <v>142</v>
      </c>
      <c r="I121" s="329" t="s">
        <v>66</v>
      </c>
      <c r="J121" s="329" t="s">
        <v>2074</v>
      </c>
      <c r="K121" s="355"/>
    </row>
    <row r="122" ht="17.25" customHeight="1">
      <c r="B122" s="354"/>
      <c r="C122" s="331" t="s">
        <v>2075</v>
      </c>
      <c r="D122" s="331"/>
      <c r="E122" s="331"/>
      <c r="F122" s="332" t="s">
        <v>2076</v>
      </c>
      <c r="G122" s="333"/>
      <c r="H122" s="331"/>
      <c r="I122" s="331"/>
      <c r="J122" s="331" t="s">
        <v>2077</v>
      </c>
      <c r="K122" s="355"/>
    </row>
    <row r="123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ht="15" customHeight="1">
      <c r="B124" s="356"/>
      <c r="C124" s="315" t="s">
        <v>2081</v>
      </c>
      <c r="D124" s="334"/>
      <c r="E124" s="334"/>
      <c r="F124" s="336" t="s">
        <v>2078</v>
      </c>
      <c r="G124" s="315"/>
      <c r="H124" s="315" t="s">
        <v>2117</v>
      </c>
      <c r="I124" s="315" t="s">
        <v>2080</v>
      </c>
      <c r="J124" s="315">
        <v>120</v>
      </c>
      <c r="K124" s="358"/>
    </row>
    <row r="125" ht="15" customHeight="1">
      <c r="B125" s="356"/>
      <c r="C125" s="315" t="s">
        <v>2126</v>
      </c>
      <c r="D125" s="315"/>
      <c r="E125" s="315"/>
      <c r="F125" s="336" t="s">
        <v>2078</v>
      </c>
      <c r="G125" s="315"/>
      <c r="H125" s="315" t="s">
        <v>2127</v>
      </c>
      <c r="I125" s="315" t="s">
        <v>2080</v>
      </c>
      <c r="J125" s="315" t="s">
        <v>2128</v>
      </c>
      <c r="K125" s="358"/>
    </row>
    <row r="126" ht="15" customHeight="1">
      <c r="B126" s="356"/>
      <c r="C126" s="315" t="s">
        <v>2027</v>
      </c>
      <c r="D126" s="315"/>
      <c r="E126" s="315"/>
      <c r="F126" s="336" t="s">
        <v>2078</v>
      </c>
      <c r="G126" s="315"/>
      <c r="H126" s="315" t="s">
        <v>2129</v>
      </c>
      <c r="I126" s="315" t="s">
        <v>2080</v>
      </c>
      <c r="J126" s="315" t="s">
        <v>2128</v>
      </c>
      <c r="K126" s="358"/>
    </row>
    <row r="127" ht="15" customHeight="1">
      <c r="B127" s="356"/>
      <c r="C127" s="315" t="s">
        <v>2089</v>
      </c>
      <c r="D127" s="315"/>
      <c r="E127" s="315"/>
      <c r="F127" s="336" t="s">
        <v>2084</v>
      </c>
      <c r="G127" s="315"/>
      <c r="H127" s="315" t="s">
        <v>2090</v>
      </c>
      <c r="I127" s="315" t="s">
        <v>2080</v>
      </c>
      <c r="J127" s="315">
        <v>15</v>
      </c>
      <c r="K127" s="358"/>
    </row>
    <row r="128" ht="15" customHeight="1">
      <c r="B128" s="356"/>
      <c r="C128" s="338" t="s">
        <v>2091</v>
      </c>
      <c r="D128" s="338"/>
      <c r="E128" s="338"/>
      <c r="F128" s="339" t="s">
        <v>2084</v>
      </c>
      <c r="G128" s="338"/>
      <c r="H128" s="338" t="s">
        <v>2092</v>
      </c>
      <c r="I128" s="338" t="s">
        <v>2080</v>
      </c>
      <c r="J128" s="338">
        <v>15</v>
      </c>
      <c r="K128" s="358"/>
    </row>
    <row r="129" ht="15" customHeight="1">
      <c r="B129" s="356"/>
      <c r="C129" s="338" t="s">
        <v>2093</v>
      </c>
      <c r="D129" s="338"/>
      <c r="E129" s="338"/>
      <c r="F129" s="339" t="s">
        <v>2084</v>
      </c>
      <c r="G129" s="338"/>
      <c r="H129" s="338" t="s">
        <v>2094</v>
      </c>
      <c r="I129" s="338" t="s">
        <v>2080</v>
      </c>
      <c r="J129" s="338">
        <v>20</v>
      </c>
      <c r="K129" s="358"/>
    </row>
    <row r="130" ht="15" customHeight="1">
      <c r="B130" s="356"/>
      <c r="C130" s="338" t="s">
        <v>2095</v>
      </c>
      <c r="D130" s="338"/>
      <c r="E130" s="338"/>
      <c r="F130" s="339" t="s">
        <v>2084</v>
      </c>
      <c r="G130" s="338"/>
      <c r="H130" s="338" t="s">
        <v>2096</v>
      </c>
      <c r="I130" s="338" t="s">
        <v>2080</v>
      </c>
      <c r="J130" s="338">
        <v>20</v>
      </c>
      <c r="K130" s="358"/>
    </row>
    <row r="131" ht="15" customHeight="1">
      <c r="B131" s="356"/>
      <c r="C131" s="315" t="s">
        <v>2083</v>
      </c>
      <c r="D131" s="315"/>
      <c r="E131" s="315"/>
      <c r="F131" s="336" t="s">
        <v>2084</v>
      </c>
      <c r="G131" s="315"/>
      <c r="H131" s="315" t="s">
        <v>2117</v>
      </c>
      <c r="I131" s="315" t="s">
        <v>2080</v>
      </c>
      <c r="J131" s="315">
        <v>50</v>
      </c>
      <c r="K131" s="358"/>
    </row>
    <row r="132" ht="15" customHeight="1">
      <c r="B132" s="356"/>
      <c r="C132" s="315" t="s">
        <v>2097</v>
      </c>
      <c r="D132" s="315"/>
      <c r="E132" s="315"/>
      <c r="F132" s="336" t="s">
        <v>2084</v>
      </c>
      <c r="G132" s="315"/>
      <c r="H132" s="315" t="s">
        <v>2117</v>
      </c>
      <c r="I132" s="315" t="s">
        <v>2080</v>
      </c>
      <c r="J132" s="315">
        <v>50</v>
      </c>
      <c r="K132" s="358"/>
    </row>
    <row r="133" ht="15" customHeight="1">
      <c r="B133" s="356"/>
      <c r="C133" s="315" t="s">
        <v>2103</v>
      </c>
      <c r="D133" s="315"/>
      <c r="E133" s="315"/>
      <c r="F133" s="336" t="s">
        <v>2084</v>
      </c>
      <c r="G133" s="315"/>
      <c r="H133" s="315" t="s">
        <v>2117</v>
      </c>
      <c r="I133" s="315" t="s">
        <v>2080</v>
      </c>
      <c r="J133" s="315">
        <v>50</v>
      </c>
      <c r="K133" s="358"/>
    </row>
    <row r="134" ht="15" customHeight="1">
      <c r="B134" s="356"/>
      <c r="C134" s="315" t="s">
        <v>2105</v>
      </c>
      <c r="D134" s="315"/>
      <c r="E134" s="315"/>
      <c r="F134" s="336" t="s">
        <v>2084</v>
      </c>
      <c r="G134" s="315"/>
      <c r="H134" s="315" t="s">
        <v>2117</v>
      </c>
      <c r="I134" s="315" t="s">
        <v>2080</v>
      </c>
      <c r="J134" s="315">
        <v>50</v>
      </c>
      <c r="K134" s="358"/>
    </row>
    <row r="135" ht="15" customHeight="1">
      <c r="B135" s="356"/>
      <c r="C135" s="315" t="s">
        <v>147</v>
      </c>
      <c r="D135" s="315"/>
      <c r="E135" s="315"/>
      <c r="F135" s="336" t="s">
        <v>2084</v>
      </c>
      <c r="G135" s="315"/>
      <c r="H135" s="315" t="s">
        <v>2130</v>
      </c>
      <c r="I135" s="315" t="s">
        <v>2080</v>
      </c>
      <c r="J135" s="315">
        <v>255</v>
      </c>
      <c r="K135" s="358"/>
    </row>
    <row r="136" ht="15" customHeight="1">
      <c r="B136" s="356"/>
      <c r="C136" s="315" t="s">
        <v>2107</v>
      </c>
      <c r="D136" s="315"/>
      <c r="E136" s="315"/>
      <c r="F136" s="336" t="s">
        <v>2078</v>
      </c>
      <c r="G136" s="315"/>
      <c r="H136" s="315" t="s">
        <v>2131</v>
      </c>
      <c r="I136" s="315" t="s">
        <v>2109</v>
      </c>
      <c r="J136" s="315"/>
      <c r="K136" s="358"/>
    </row>
    <row r="137" ht="15" customHeight="1">
      <c r="B137" s="356"/>
      <c r="C137" s="315" t="s">
        <v>2110</v>
      </c>
      <c r="D137" s="315"/>
      <c r="E137" s="315"/>
      <c r="F137" s="336" t="s">
        <v>2078</v>
      </c>
      <c r="G137" s="315"/>
      <c r="H137" s="315" t="s">
        <v>2132</v>
      </c>
      <c r="I137" s="315" t="s">
        <v>2112</v>
      </c>
      <c r="J137" s="315"/>
      <c r="K137" s="358"/>
    </row>
    <row r="138" ht="15" customHeight="1">
      <c r="B138" s="356"/>
      <c r="C138" s="315" t="s">
        <v>2113</v>
      </c>
      <c r="D138" s="315"/>
      <c r="E138" s="315"/>
      <c r="F138" s="336" t="s">
        <v>2078</v>
      </c>
      <c r="G138" s="315"/>
      <c r="H138" s="315" t="s">
        <v>2113</v>
      </c>
      <c r="I138" s="315" t="s">
        <v>2112</v>
      </c>
      <c r="J138" s="315"/>
      <c r="K138" s="358"/>
    </row>
    <row r="139" ht="15" customHeight="1">
      <c r="B139" s="356"/>
      <c r="C139" s="315" t="s">
        <v>47</v>
      </c>
      <c r="D139" s="315"/>
      <c r="E139" s="315"/>
      <c r="F139" s="336" t="s">
        <v>2078</v>
      </c>
      <c r="G139" s="315"/>
      <c r="H139" s="315" t="s">
        <v>2133</v>
      </c>
      <c r="I139" s="315" t="s">
        <v>2112</v>
      </c>
      <c r="J139" s="315"/>
      <c r="K139" s="358"/>
    </row>
    <row r="140" ht="15" customHeight="1">
      <c r="B140" s="356"/>
      <c r="C140" s="315" t="s">
        <v>2134</v>
      </c>
      <c r="D140" s="315"/>
      <c r="E140" s="315"/>
      <c r="F140" s="336" t="s">
        <v>2078</v>
      </c>
      <c r="G140" s="315"/>
      <c r="H140" s="315" t="s">
        <v>2135</v>
      </c>
      <c r="I140" s="315" t="s">
        <v>2112</v>
      </c>
      <c r="J140" s="315"/>
      <c r="K140" s="358"/>
    </row>
    <row r="14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ht="18.75" customHeight="1">
      <c r="B142" s="311"/>
      <c r="C142" s="311"/>
      <c r="D142" s="311"/>
      <c r="E142" s="311"/>
      <c r="F142" s="348"/>
      <c r="G142" s="311"/>
      <c r="H142" s="311"/>
      <c r="I142" s="311"/>
      <c r="J142" s="311"/>
      <c r="K142" s="311"/>
    </row>
    <row r="143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ht="45" customHeight="1">
      <c r="B145" s="326"/>
      <c r="C145" s="327" t="s">
        <v>2136</v>
      </c>
      <c r="D145" s="327"/>
      <c r="E145" s="327"/>
      <c r="F145" s="327"/>
      <c r="G145" s="327"/>
      <c r="H145" s="327"/>
      <c r="I145" s="327"/>
      <c r="J145" s="327"/>
      <c r="K145" s="328"/>
    </row>
    <row r="146" ht="17.25" customHeight="1">
      <c r="B146" s="326"/>
      <c r="C146" s="329" t="s">
        <v>2072</v>
      </c>
      <c r="D146" s="329"/>
      <c r="E146" s="329"/>
      <c r="F146" s="329" t="s">
        <v>2073</v>
      </c>
      <c r="G146" s="330"/>
      <c r="H146" s="329" t="s">
        <v>142</v>
      </c>
      <c r="I146" s="329" t="s">
        <v>66</v>
      </c>
      <c r="J146" s="329" t="s">
        <v>2074</v>
      </c>
      <c r="K146" s="328"/>
    </row>
    <row r="147" ht="17.25" customHeight="1">
      <c r="B147" s="326"/>
      <c r="C147" s="331" t="s">
        <v>2075</v>
      </c>
      <c r="D147" s="331"/>
      <c r="E147" s="331"/>
      <c r="F147" s="332" t="s">
        <v>2076</v>
      </c>
      <c r="G147" s="333"/>
      <c r="H147" s="331"/>
      <c r="I147" s="331"/>
      <c r="J147" s="331" t="s">
        <v>2077</v>
      </c>
      <c r="K147" s="328"/>
    </row>
    <row r="148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ht="15" customHeight="1">
      <c r="B149" s="337"/>
      <c r="C149" s="362" t="s">
        <v>2081</v>
      </c>
      <c r="D149" s="315"/>
      <c r="E149" s="315"/>
      <c r="F149" s="363" t="s">
        <v>2078</v>
      </c>
      <c r="G149" s="315"/>
      <c r="H149" s="362" t="s">
        <v>2117</v>
      </c>
      <c r="I149" s="362" t="s">
        <v>2080</v>
      </c>
      <c r="J149" s="362">
        <v>120</v>
      </c>
      <c r="K149" s="358"/>
    </row>
    <row r="150" ht="15" customHeight="1">
      <c r="B150" s="337"/>
      <c r="C150" s="362" t="s">
        <v>2126</v>
      </c>
      <c r="D150" s="315"/>
      <c r="E150" s="315"/>
      <c r="F150" s="363" t="s">
        <v>2078</v>
      </c>
      <c r="G150" s="315"/>
      <c r="H150" s="362" t="s">
        <v>2137</v>
      </c>
      <c r="I150" s="362" t="s">
        <v>2080</v>
      </c>
      <c r="J150" s="362" t="s">
        <v>2128</v>
      </c>
      <c r="K150" s="358"/>
    </row>
    <row r="151" ht="15" customHeight="1">
      <c r="B151" s="337"/>
      <c r="C151" s="362" t="s">
        <v>2027</v>
      </c>
      <c r="D151" s="315"/>
      <c r="E151" s="315"/>
      <c r="F151" s="363" t="s">
        <v>2078</v>
      </c>
      <c r="G151" s="315"/>
      <c r="H151" s="362" t="s">
        <v>2138</v>
      </c>
      <c r="I151" s="362" t="s">
        <v>2080</v>
      </c>
      <c r="J151" s="362" t="s">
        <v>2128</v>
      </c>
      <c r="K151" s="358"/>
    </row>
    <row r="152" ht="15" customHeight="1">
      <c r="B152" s="337"/>
      <c r="C152" s="362" t="s">
        <v>2083</v>
      </c>
      <c r="D152" s="315"/>
      <c r="E152" s="315"/>
      <c r="F152" s="363" t="s">
        <v>2084</v>
      </c>
      <c r="G152" s="315"/>
      <c r="H152" s="362" t="s">
        <v>2117</v>
      </c>
      <c r="I152" s="362" t="s">
        <v>2080</v>
      </c>
      <c r="J152" s="362">
        <v>50</v>
      </c>
      <c r="K152" s="358"/>
    </row>
    <row r="153" ht="15" customHeight="1">
      <c r="B153" s="337"/>
      <c r="C153" s="362" t="s">
        <v>2086</v>
      </c>
      <c r="D153" s="315"/>
      <c r="E153" s="315"/>
      <c r="F153" s="363" t="s">
        <v>2078</v>
      </c>
      <c r="G153" s="315"/>
      <c r="H153" s="362" t="s">
        <v>2117</v>
      </c>
      <c r="I153" s="362" t="s">
        <v>2088</v>
      </c>
      <c r="J153" s="362"/>
      <c r="K153" s="358"/>
    </row>
    <row r="154" ht="15" customHeight="1">
      <c r="B154" s="337"/>
      <c r="C154" s="362" t="s">
        <v>2097</v>
      </c>
      <c r="D154" s="315"/>
      <c r="E154" s="315"/>
      <c r="F154" s="363" t="s">
        <v>2084</v>
      </c>
      <c r="G154" s="315"/>
      <c r="H154" s="362" t="s">
        <v>2117</v>
      </c>
      <c r="I154" s="362" t="s">
        <v>2080</v>
      </c>
      <c r="J154" s="362">
        <v>50</v>
      </c>
      <c r="K154" s="358"/>
    </row>
    <row r="155" ht="15" customHeight="1">
      <c r="B155" s="337"/>
      <c r="C155" s="362" t="s">
        <v>2105</v>
      </c>
      <c r="D155" s="315"/>
      <c r="E155" s="315"/>
      <c r="F155" s="363" t="s">
        <v>2084</v>
      </c>
      <c r="G155" s="315"/>
      <c r="H155" s="362" t="s">
        <v>2117</v>
      </c>
      <c r="I155" s="362" t="s">
        <v>2080</v>
      </c>
      <c r="J155" s="362">
        <v>50</v>
      </c>
      <c r="K155" s="358"/>
    </row>
    <row r="156" ht="15" customHeight="1">
      <c r="B156" s="337"/>
      <c r="C156" s="362" t="s">
        <v>2103</v>
      </c>
      <c r="D156" s="315"/>
      <c r="E156" s="315"/>
      <c r="F156" s="363" t="s">
        <v>2084</v>
      </c>
      <c r="G156" s="315"/>
      <c r="H156" s="362" t="s">
        <v>2117</v>
      </c>
      <c r="I156" s="362" t="s">
        <v>2080</v>
      </c>
      <c r="J156" s="362">
        <v>50</v>
      </c>
      <c r="K156" s="358"/>
    </row>
    <row r="157" ht="15" customHeight="1">
      <c r="B157" s="337"/>
      <c r="C157" s="362" t="s">
        <v>129</v>
      </c>
      <c r="D157" s="315"/>
      <c r="E157" s="315"/>
      <c r="F157" s="363" t="s">
        <v>2078</v>
      </c>
      <c r="G157" s="315"/>
      <c r="H157" s="362" t="s">
        <v>2139</v>
      </c>
      <c r="I157" s="362" t="s">
        <v>2080</v>
      </c>
      <c r="J157" s="362" t="s">
        <v>2140</v>
      </c>
      <c r="K157" s="358"/>
    </row>
    <row r="158" ht="15" customHeight="1">
      <c r="B158" s="337"/>
      <c r="C158" s="362" t="s">
        <v>2141</v>
      </c>
      <c r="D158" s="315"/>
      <c r="E158" s="315"/>
      <c r="F158" s="363" t="s">
        <v>2078</v>
      </c>
      <c r="G158" s="315"/>
      <c r="H158" s="362" t="s">
        <v>2142</v>
      </c>
      <c r="I158" s="362" t="s">
        <v>2112</v>
      </c>
      <c r="J158" s="362"/>
      <c r="K158" s="358"/>
    </row>
    <row r="159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ht="18.75" customHeight="1">
      <c r="B160" s="311"/>
      <c r="C160" s="315"/>
      <c r="D160" s="315"/>
      <c r="E160" s="315"/>
      <c r="F160" s="336"/>
      <c r="G160" s="315"/>
      <c r="H160" s="315"/>
      <c r="I160" s="315"/>
      <c r="J160" s="315"/>
      <c r="K160" s="311"/>
    </row>
    <row r="16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ht="45" customHeight="1">
      <c r="B163" s="304"/>
      <c r="C163" s="305" t="s">
        <v>2143</v>
      </c>
      <c r="D163" s="305"/>
      <c r="E163" s="305"/>
      <c r="F163" s="305"/>
      <c r="G163" s="305"/>
      <c r="H163" s="305"/>
      <c r="I163" s="305"/>
      <c r="J163" s="305"/>
      <c r="K163" s="306"/>
    </row>
    <row r="164" ht="17.25" customHeight="1">
      <c r="B164" s="304"/>
      <c r="C164" s="329" t="s">
        <v>2072</v>
      </c>
      <c r="D164" s="329"/>
      <c r="E164" s="329"/>
      <c r="F164" s="329" t="s">
        <v>2073</v>
      </c>
      <c r="G164" s="366"/>
      <c r="H164" s="367" t="s">
        <v>142</v>
      </c>
      <c r="I164" s="367" t="s">
        <v>66</v>
      </c>
      <c r="J164" s="329" t="s">
        <v>2074</v>
      </c>
      <c r="K164" s="306"/>
    </row>
    <row r="165" ht="17.25" customHeight="1">
      <c r="B165" s="307"/>
      <c r="C165" s="331" t="s">
        <v>2075</v>
      </c>
      <c r="D165" s="331"/>
      <c r="E165" s="331"/>
      <c r="F165" s="332" t="s">
        <v>2076</v>
      </c>
      <c r="G165" s="368"/>
      <c r="H165" s="369"/>
      <c r="I165" s="369"/>
      <c r="J165" s="331" t="s">
        <v>2077</v>
      </c>
      <c r="K165" s="309"/>
    </row>
    <row r="166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ht="15" customHeight="1">
      <c r="B167" s="337"/>
      <c r="C167" s="315" t="s">
        <v>2081</v>
      </c>
      <c r="D167" s="315"/>
      <c r="E167" s="315"/>
      <c r="F167" s="336" t="s">
        <v>2078</v>
      </c>
      <c r="G167" s="315"/>
      <c r="H167" s="315" t="s">
        <v>2117</v>
      </c>
      <c r="I167" s="315" t="s">
        <v>2080</v>
      </c>
      <c r="J167" s="315">
        <v>120</v>
      </c>
      <c r="K167" s="358"/>
    </row>
    <row r="168" ht="15" customHeight="1">
      <c r="B168" s="337"/>
      <c r="C168" s="315" t="s">
        <v>2126</v>
      </c>
      <c r="D168" s="315"/>
      <c r="E168" s="315"/>
      <c r="F168" s="336" t="s">
        <v>2078</v>
      </c>
      <c r="G168" s="315"/>
      <c r="H168" s="315" t="s">
        <v>2127</v>
      </c>
      <c r="I168" s="315" t="s">
        <v>2080</v>
      </c>
      <c r="J168" s="315" t="s">
        <v>2128</v>
      </c>
      <c r="K168" s="358"/>
    </row>
    <row r="169" ht="15" customHeight="1">
      <c r="B169" s="337"/>
      <c r="C169" s="315" t="s">
        <v>2027</v>
      </c>
      <c r="D169" s="315"/>
      <c r="E169" s="315"/>
      <c r="F169" s="336" t="s">
        <v>2078</v>
      </c>
      <c r="G169" s="315"/>
      <c r="H169" s="315" t="s">
        <v>2144</v>
      </c>
      <c r="I169" s="315" t="s">
        <v>2080</v>
      </c>
      <c r="J169" s="315" t="s">
        <v>2128</v>
      </c>
      <c r="K169" s="358"/>
    </row>
    <row r="170" ht="15" customHeight="1">
      <c r="B170" s="337"/>
      <c r="C170" s="315" t="s">
        <v>2083</v>
      </c>
      <c r="D170" s="315"/>
      <c r="E170" s="315"/>
      <c r="F170" s="336" t="s">
        <v>2084</v>
      </c>
      <c r="G170" s="315"/>
      <c r="H170" s="315" t="s">
        <v>2144</v>
      </c>
      <c r="I170" s="315" t="s">
        <v>2080</v>
      </c>
      <c r="J170" s="315">
        <v>50</v>
      </c>
      <c r="K170" s="358"/>
    </row>
    <row r="171" ht="15" customHeight="1">
      <c r="B171" s="337"/>
      <c r="C171" s="315" t="s">
        <v>2086</v>
      </c>
      <c r="D171" s="315"/>
      <c r="E171" s="315"/>
      <c r="F171" s="336" t="s">
        <v>2078</v>
      </c>
      <c r="G171" s="315"/>
      <c r="H171" s="315" t="s">
        <v>2144</v>
      </c>
      <c r="I171" s="315" t="s">
        <v>2088</v>
      </c>
      <c r="J171" s="315"/>
      <c r="K171" s="358"/>
    </row>
    <row r="172" ht="15" customHeight="1">
      <c r="B172" s="337"/>
      <c r="C172" s="315" t="s">
        <v>2097</v>
      </c>
      <c r="D172" s="315"/>
      <c r="E172" s="315"/>
      <c r="F172" s="336" t="s">
        <v>2084</v>
      </c>
      <c r="G172" s="315"/>
      <c r="H172" s="315" t="s">
        <v>2144</v>
      </c>
      <c r="I172" s="315" t="s">
        <v>2080</v>
      </c>
      <c r="J172" s="315">
        <v>50</v>
      </c>
      <c r="K172" s="358"/>
    </row>
    <row r="173" ht="15" customHeight="1">
      <c r="B173" s="337"/>
      <c r="C173" s="315" t="s">
        <v>2105</v>
      </c>
      <c r="D173" s="315"/>
      <c r="E173" s="315"/>
      <c r="F173" s="336" t="s">
        <v>2084</v>
      </c>
      <c r="G173" s="315"/>
      <c r="H173" s="315" t="s">
        <v>2144</v>
      </c>
      <c r="I173" s="315" t="s">
        <v>2080</v>
      </c>
      <c r="J173" s="315">
        <v>50</v>
      </c>
      <c r="K173" s="358"/>
    </row>
    <row r="174" ht="15" customHeight="1">
      <c r="B174" s="337"/>
      <c r="C174" s="315" t="s">
        <v>2103</v>
      </c>
      <c r="D174" s="315"/>
      <c r="E174" s="315"/>
      <c r="F174" s="336" t="s">
        <v>2084</v>
      </c>
      <c r="G174" s="315"/>
      <c r="H174" s="315" t="s">
        <v>2144</v>
      </c>
      <c r="I174" s="315" t="s">
        <v>2080</v>
      </c>
      <c r="J174" s="315">
        <v>50</v>
      </c>
      <c r="K174" s="358"/>
    </row>
    <row r="175" ht="15" customHeight="1">
      <c r="B175" s="337"/>
      <c r="C175" s="315" t="s">
        <v>141</v>
      </c>
      <c r="D175" s="315"/>
      <c r="E175" s="315"/>
      <c r="F175" s="336" t="s">
        <v>2078</v>
      </c>
      <c r="G175" s="315"/>
      <c r="H175" s="315" t="s">
        <v>2145</v>
      </c>
      <c r="I175" s="315" t="s">
        <v>2146</v>
      </c>
      <c r="J175" s="315"/>
      <c r="K175" s="358"/>
    </row>
    <row r="176" ht="15" customHeight="1">
      <c r="B176" s="337"/>
      <c r="C176" s="315" t="s">
        <v>66</v>
      </c>
      <c r="D176" s="315"/>
      <c r="E176" s="315"/>
      <c r="F176" s="336" t="s">
        <v>2078</v>
      </c>
      <c r="G176" s="315"/>
      <c r="H176" s="315" t="s">
        <v>2147</v>
      </c>
      <c r="I176" s="315" t="s">
        <v>2148</v>
      </c>
      <c r="J176" s="315">
        <v>1</v>
      </c>
      <c r="K176" s="358"/>
    </row>
    <row r="177" ht="15" customHeight="1">
      <c r="B177" s="337"/>
      <c r="C177" s="315" t="s">
        <v>62</v>
      </c>
      <c r="D177" s="315"/>
      <c r="E177" s="315"/>
      <c r="F177" s="336" t="s">
        <v>2078</v>
      </c>
      <c r="G177" s="315"/>
      <c r="H177" s="315" t="s">
        <v>2149</v>
      </c>
      <c r="I177" s="315" t="s">
        <v>2080</v>
      </c>
      <c r="J177" s="315">
        <v>20</v>
      </c>
      <c r="K177" s="358"/>
    </row>
    <row r="178" ht="15" customHeight="1">
      <c r="B178" s="337"/>
      <c r="C178" s="315" t="s">
        <v>142</v>
      </c>
      <c r="D178" s="315"/>
      <c r="E178" s="315"/>
      <c r="F178" s="336" t="s">
        <v>2078</v>
      </c>
      <c r="G178" s="315"/>
      <c r="H178" s="315" t="s">
        <v>2150</v>
      </c>
      <c r="I178" s="315" t="s">
        <v>2080</v>
      </c>
      <c r="J178" s="315">
        <v>255</v>
      </c>
      <c r="K178" s="358"/>
    </row>
    <row r="179" ht="15" customHeight="1">
      <c r="B179" s="337"/>
      <c r="C179" s="315" t="s">
        <v>143</v>
      </c>
      <c r="D179" s="315"/>
      <c r="E179" s="315"/>
      <c r="F179" s="336" t="s">
        <v>2078</v>
      </c>
      <c r="G179" s="315"/>
      <c r="H179" s="315" t="s">
        <v>2043</v>
      </c>
      <c r="I179" s="315" t="s">
        <v>2080</v>
      </c>
      <c r="J179" s="315">
        <v>10</v>
      </c>
      <c r="K179" s="358"/>
    </row>
    <row r="180" ht="15" customHeight="1">
      <c r="B180" s="337"/>
      <c r="C180" s="315" t="s">
        <v>144</v>
      </c>
      <c r="D180" s="315"/>
      <c r="E180" s="315"/>
      <c r="F180" s="336" t="s">
        <v>2078</v>
      </c>
      <c r="G180" s="315"/>
      <c r="H180" s="315" t="s">
        <v>2151</v>
      </c>
      <c r="I180" s="315" t="s">
        <v>2112</v>
      </c>
      <c r="J180" s="315"/>
      <c r="K180" s="358"/>
    </row>
    <row r="181" ht="15" customHeight="1">
      <c r="B181" s="337"/>
      <c r="C181" s="315" t="s">
        <v>2152</v>
      </c>
      <c r="D181" s="315"/>
      <c r="E181" s="315"/>
      <c r="F181" s="336" t="s">
        <v>2078</v>
      </c>
      <c r="G181" s="315"/>
      <c r="H181" s="315" t="s">
        <v>2153</v>
      </c>
      <c r="I181" s="315" t="s">
        <v>2112</v>
      </c>
      <c r="J181" s="315"/>
      <c r="K181" s="358"/>
    </row>
    <row r="182" ht="15" customHeight="1">
      <c r="B182" s="337"/>
      <c r="C182" s="315" t="s">
        <v>2141</v>
      </c>
      <c r="D182" s="315"/>
      <c r="E182" s="315"/>
      <c r="F182" s="336" t="s">
        <v>2078</v>
      </c>
      <c r="G182" s="315"/>
      <c r="H182" s="315" t="s">
        <v>2154</v>
      </c>
      <c r="I182" s="315" t="s">
        <v>2112</v>
      </c>
      <c r="J182" s="315"/>
      <c r="K182" s="358"/>
    </row>
    <row r="183" ht="15" customHeight="1">
      <c r="B183" s="337"/>
      <c r="C183" s="315" t="s">
        <v>146</v>
      </c>
      <c r="D183" s="315"/>
      <c r="E183" s="315"/>
      <c r="F183" s="336" t="s">
        <v>2084</v>
      </c>
      <c r="G183" s="315"/>
      <c r="H183" s="315" t="s">
        <v>2155</v>
      </c>
      <c r="I183" s="315" t="s">
        <v>2080</v>
      </c>
      <c r="J183" s="315">
        <v>50</v>
      </c>
      <c r="K183" s="358"/>
    </row>
    <row r="184" ht="15" customHeight="1">
      <c r="B184" s="337"/>
      <c r="C184" s="315" t="s">
        <v>2156</v>
      </c>
      <c r="D184" s="315"/>
      <c r="E184" s="315"/>
      <c r="F184" s="336" t="s">
        <v>2084</v>
      </c>
      <c r="G184" s="315"/>
      <c r="H184" s="315" t="s">
        <v>2157</v>
      </c>
      <c r="I184" s="315" t="s">
        <v>2158</v>
      </c>
      <c r="J184" s="315"/>
      <c r="K184" s="358"/>
    </row>
    <row r="185" ht="15" customHeight="1">
      <c r="B185" s="337"/>
      <c r="C185" s="315" t="s">
        <v>2159</v>
      </c>
      <c r="D185" s="315"/>
      <c r="E185" s="315"/>
      <c r="F185" s="336" t="s">
        <v>2084</v>
      </c>
      <c r="G185" s="315"/>
      <c r="H185" s="315" t="s">
        <v>2160</v>
      </c>
      <c r="I185" s="315" t="s">
        <v>2158</v>
      </c>
      <c r="J185" s="315"/>
      <c r="K185" s="358"/>
    </row>
    <row r="186" ht="15" customHeight="1">
      <c r="B186" s="337"/>
      <c r="C186" s="315" t="s">
        <v>2161</v>
      </c>
      <c r="D186" s="315"/>
      <c r="E186" s="315"/>
      <c r="F186" s="336" t="s">
        <v>2084</v>
      </c>
      <c r="G186" s="315"/>
      <c r="H186" s="315" t="s">
        <v>2162</v>
      </c>
      <c r="I186" s="315" t="s">
        <v>2158</v>
      </c>
      <c r="J186" s="315"/>
      <c r="K186" s="358"/>
    </row>
    <row r="187" ht="15" customHeight="1">
      <c r="B187" s="337"/>
      <c r="C187" s="370" t="s">
        <v>2163</v>
      </c>
      <c r="D187" s="315"/>
      <c r="E187" s="315"/>
      <c r="F187" s="336" t="s">
        <v>2084</v>
      </c>
      <c r="G187" s="315"/>
      <c r="H187" s="315" t="s">
        <v>2164</v>
      </c>
      <c r="I187" s="315" t="s">
        <v>2165</v>
      </c>
      <c r="J187" s="371" t="s">
        <v>2166</v>
      </c>
      <c r="K187" s="358"/>
    </row>
    <row r="188" ht="15" customHeight="1">
      <c r="B188" s="337"/>
      <c r="C188" s="321" t="s">
        <v>51</v>
      </c>
      <c r="D188" s="315"/>
      <c r="E188" s="315"/>
      <c r="F188" s="336" t="s">
        <v>2078</v>
      </c>
      <c r="G188" s="315"/>
      <c r="H188" s="311" t="s">
        <v>2167</v>
      </c>
      <c r="I188" s="315" t="s">
        <v>2168</v>
      </c>
      <c r="J188" s="315"/>
      <c r="K188" s="358"/>
    </row>
    <row r="189" ht="15" customHeight="1">
      <c r="B189" s="337"/>
      <c r="C189" s="321" t="s">
        <v>2169</v>
      </c>
      <c r="D189" s="315"/>
      <c r="E189" s="315"/>
      <c r="F189" s="336" t="s">
        <v>2078</v>
      </c>
      <c r="G189" s="315"/>
      <c r="H189" s="315" t="s">
        <v>2170</v>
      </c>
      <c r="I189" s="315" t="s">
        <v>2112</v>
      </c>
      <c r="J189" s="315"/>
      <c r="K189" s="358"/>
    </row>
    <row r="190" ht="15" customHeight="1">
      <c r="B190" s="337"/>
      <c r="C190" s="321" t="s">
        <v>2171</v>
      </c>
      <c r="D190" s="315"/>
      <c r="E190" s="315"/>
      <c r="F190" s="336" t="s">
        <v>2078</v>
      </c>
      <c r="G190" s="315"/>
      <c r="H190" s="315" t="s">
        <v>2172</v>
      </c>
      <c r="I190" s="315" t="s">
        <v>2112</v>
      </c>
      <c r="J190" s="315"/>
      <c r="K190" s="358"/>
    </row>
    <row r="191" ht="15" customHeight="1">
      <c r="B191" s="337"/>
      <c r="C191" s="321" t="s">
        <v>2173</v>
      </c>
      <c r="D191" s="315"/>
      <c r="E191" s="315"/>
      <c r="F191" s="336" t="s">
        <v>2084</v>
      </c>
      <c r="G191" s="315"/>
      <c r="H191" s="315" t="s">
        <v>2174</v>
      </c>
      <c r="I191" s="315" t="s">
        <v>2112</v>
      </c>
      <c r="J191" s="315"/>
      <c r="K191" s="358"/>
    </row>
    <row r="192" ht="15" customHeight="1">
      <c r="B192" s="364"/>
      <c r="C192" s="372"/>
      <c r="D192" s="346"/>
      <c r="E192" s="346"/>
      <c r="F192" s="346"/>
      <c r="G192" s="346"/>
      <c r="H192" s="346"/>
      <c r="I192" s="346"/>
      <c r="J192" s="346"/>
      <c r="K192" s="365"/>
    </row>
    <row r="193" ht="18.75" customHeight="1">
      <c r="B193" s="311"/>
      <c r="C193" s="315"/>
      <c r="D193" s="315"/>
      <c r="E193" s="315"/>
      <c r="F193" s="336"/>
      <c r="G193" s="315"/>
      <c r="H193" s="315"/>
      <c r="I193" s="315"/>
      <c r="J193" s="315"/>
      <c r="K193" s="311"/>
    </row>
    <row r="194" ht="18.75" customHeight="1">
      <c r="B194" s="311"/>
      <c r="C194" s="315"/>
      <c r="D194" s="315"/>
      <c r="E194" s="315"/>
      <c r="F194" s="336"/>
      <c r="G194" s="315"/>
      <c r="H194" s="315"/>
      <c r="I194" s="315"/>
      <c r="J194" s="315"/>
      <c r="K194" s="311"/>
    </row>
    <row r="195" ht="18.75" customHeigh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</row>
    <row r="196" ht="13.5">
      <c r="B196" s="301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ht="21">
      <c r="B197" s="304"/>
      <c r="C197" s="305" t="s">
        <v>2175</v>
      </c>
      <c r="D197" s="305"/>
      <c r="E197" s="305"/>
      <c r="F197" s="305"/>
      <c r="G197" s="305"/>
      <c r="H197" s="305"/>
      <c r="I197" s="305"/>
      <c r="J197" s="305"/>
      <c r="K197" s="306"/>
    </row>
    <row r="198" ht="25.5" customHeight="1">
      <c r="B198" s="304"/>
      <c r="C198" s="373" t="s">
        <v>2176</v>
      </c>
      <c r="D198" s="373"/>
      <c r="E198" s="373"/>
      <c r="F198" s="373" t="s">
        <v>2177</v>
      </c>
      <c r="G198" s="374"/>
      <c r="H198" s="373" t="s">
        <v>2178</v>
      </c>
      <c r="I198" s="373"/>
      <c r="J198" s="373"/>
      <c r="K198" s="306"/>
    </row>
    <row r="199" ht="5.25" customHeight="1">
      <c r="B199" s="337"/>
      <c r="C199" s="334"/>
      <c r="D199" s="334"/>
      <c r="E199" s="334"/>
      <c r="F199" s="334"/>
      <c r="G199" s="315"/>
      <c r="H199" s="334"/>
      <c r="I199" s="334"/>
      <c r="J199" s="334"/>
      <c r="K199" s="358"/>
    </row>
    <row r="200" ht="15" customHeight="1">
      <c r="B200" s="337"/>
      <c r="C200" s="315" t="s">
        <v>2168</v>
      </c>
      <c r="D200" s="315"/>
      <c r="E200" s="315"/>
      <c r="F200" s="336" t="s">
        <v>52</v>
      </c>
      <c r="G200" s="315"/>
      <c r="H200" s="315" t="s">
        <v>2179</v>
      </c>
      <c r="I200" s="315"/>
      <c r="J200" s="315"/>
      <c r="K200" s="358"/>
    </row>
    <row r="201" ht="15" customHeight="1">
      <c r="B201" s="337"/>
      <c r="C201" s="343"/>
      <c r="D201" s="315"/>
      <c r="E201" s="315"/>
      <c r="F201" s="336" t="s">
        <v>53</v>
      </c>
      <c r="G201" s="315"/>
      <c r="H201" s="315" t="s">
        <v>2180</v>
      </c>
      <c r="I201" s="315"/>
      <c r="J201" s="315"/>
      <c r="K201" s="358"/>
    </row>
    <row r="202" ht="15" customHeight="1">
      <c r="B202" s="337"/>
      <c r="C202" s="343"/>
      <c r="D202" s="315"/>
      <c r="E202" s="315"/>
      <c r="F202" s="336" t="s">
        <v>56</v>
      </c>
      <c r="G202" s="315"/>
      <c r="H202" s="315" t="s">
        <v>2181</v>
      </c>
      <c r="I202" s="315"/>
      <c r="J202" s="315"/>
      <c r="K202" s="358"/>
    </row>
    <row r="203" ht="15" customHeight="1">
      <c r="B203" s="337"/>
      <c r="C203" s="315"/>
      <c r="D203" s="315"/>
      <c r="E203" s="315"/>
      <c r="F203" s="336" t="s">
        <v>54</v>
      </c>
      <c r="G203" s="315"/>
      <c r="H203" s="315" t="s">
        <v>2182</v>
      </c>
      <c r="I203" s="315"/>
      <c r="J203" s="315"/>
      <c r="K203" s="358"/>
    </row>
    <row r="204" ht="15" customHeight="1">
      <c r="B204" s="337"/>
      <c r="C204" s="315"/>
      <c r="D204" s="315"/>
      <c r="E204" s="315"/>
      <c r="F204" s="336" t="s">
        <v>55</v>
      </c>
      <c r="G204" s="315"/>
      <c r="H204" s="315" t="s">
        <v>2183</v>
      </c>
      <c r="I204" s="315"/>
      <c r="J204" s="315"/>
      <c r="K204" s="358"/>
    </row>
    <row r="205" ht="15" customHeight="1">
      <c r="B205" s="337"/>
      <c r="C205" s="315"/>
      <c r="D205" s="315"/>
      <c r="E205" s="315"/>
      <c r="F205" s="336"/>
      <c r="G205" s="315"/>
      <c r="H205" s="315"/>
      <c r="I205" s="315"/>
      <c r="J205" s="315"/>
      <c r="K205" s="358"/>
    </row>
    <row r="206" ht="15" customHeight="1">
      <c r="B206" s="337"/>
      <c r="C206" s="315" t="s">
        <v>2124</v>
      </c>
      <c r="D206" s="315"/>
      <c r="E206" s="315"/>
      <c r="F206" s="336" t="s">
        <v>89</v>
      </c>
      <c r="G206" s="315"/>
      <c r="H206" s="315" t="s">
        <v>2184</v>
      </c>
      <c r="I206" s="315"/>
      <c r="J206" s="315"/>
      <c r="K206" s="358"/>
    </row>
    <row r="207" ht="15" customHeight="1">
      <c r="B207" s="337"/>
      <c r="C207" s="343"/>
      <c r="D207" s="315"/>
      <c r="E207" s="315"/>
      <c r="F207" s="336" t="s">
        <v>2022</v>
      </c>
      <c r="G207" s="315"/>
      <c r="H207" s="315" t="s">
        <v>2023</v>
      </c>
      <c r="I207" s="315"/>
      <c r="J207" s="315"/>
      <c r="K207" s="358"/>
    </row>
    <row r="208" ht="15" customHeight="1">
      <c r="B208" s="337"/>
      <c r="C208" s="315"/>
      <c r="D208" s="315"/>
      <c r="E208" s="315"/>
      <c r="F208" s="336" t="s">
        <v>2020</v>
      </c>
      <c r="G208" s="315"/>
      <c r="H208" s="315" t="s">
        <v>2185</v>
      </c>
      <c r="I208" s="315"/>
      <c r="J208" s="315"/>
      <c r="K208" s="358"/>
    </row>
    <row r="209" ht="15" customHeight="1">
      <c r="B209" s="375"/>
      <c r="C209" s="343"/>
      <c r="D209" s="343"/>
      <c r="E209" s="343"/>
      <c r="F209" s="336" t="s">
        <v>2024</v>
      </c>
      <c r="G209" s="321"/>
      <c r="H209" s="362" t="s">
        <v>88</v>
      </c>
      <c r="I209" s="362"/>
      <c r="J209" s="362"/>
      <c r="K209" s="376"/>
    </row>
    <row r="210" ht="15" customHeight="1">
      <c r="B210" s="375"/>
      <c r="C210" s="343"/>
      <c r="D210" s="343"/>
      <c r="E210" s="343"/>
      <c r="F210" s="336" t="s">
        <v>2025</v>
      </c>
      <c r="G210" s="321"/>
      <c r="H210" s="362" t="s">
        <v>267</v>
      </c>
      <c r="I210" s="362"/>
      <c r="J210" s="362"/>
      <c r="K210" s="376"/>
    </row>
    <row r="211" ht="15" customHeight="1">
      <c r="B211" s="375"/>
      <c r="C211" s="343"/>
      <c r="D211" s="343"/>
      <c r="E211" s="343"/>
      <c r="F211" s="377"/>
      <c r="G211" s="321"/>
      <c r="H211" s="378"/>
      <c r="I211" s="378"/>
      <c r="J211" s="378"/>
      <c r="K211" s="376"/>
    </row>
    <row r="212" ht="15" customHeight="1">
      <c r="B212" s="375"/>
      <c r="C212" s="315" t="s">
        <v>2148</v>
      </c>
      <c r="D212" s="343"/>
      <c r="E212" s="343"/>
      <c r="F212" s="336">
        <v>1</v>
      </c>
      <c r="G212" s="321"/>
      <c r="H212" s="362" t="s">
        <v>2186</v>
      </c>
      <c r="I212" s="362"/>
      <c r="J212" s="362"/>
      <c r="K212" s="376"/>
    </row>
    <row r="213" ht="15" customHeight="1">
      <c r="B213" s="375"/>
      <c r="C213" s="343"/>
      <c r="D213" s="343"/>
      <c r="E213" s="343"/>
      <c r="F213" s="336">
        <v>2</v>
      </c>
      <c r="G213" s="321"/>
      <c r="H213" s="362" t="s">
        <v>2187</v>
      </c>
      <c r="I213" s="362"/>
      <c r="J213" s="362"/>
      <c r="K213" s="376"/>
    </row>
    <row r="214" ht="15" customHeight="1">
      <c r="B214" s="375"/>
      <c r="C214" s="343"/>
      <c r="D214" s="343"/>
      <c r="E214" s="343"/>
      <c r="F214" s="336">
        <v>3</v>
      </c>
      <c r="G214" s="321"/>
      <c r="H214" s="362" t="s">
        <v>2188</v>
      </c>
      <c r="I214" s="362"/>
      <c r="J214" s="362"/>
      <c r="K214" s="376"/>
    </row>
    <row r="215" ht="15" customHeight="1">
      <c r="B215" s="375"/>
      <c r="C215" s="343"/>
      <c r="D215" s="343"/>
      <c r="E215" s="343"/>
      <c r="F215" s="336">
        <v>4</v>
      </c>
      <c r="G215" s="321"/>
      <c r="H215" s="362" t="s">
        <v>2189</v>
      </c>
      <c r="I215" s="362"/>
      <c r="J215" s="362"/>
      <c r="K215" s="376"/>
    </row>
    <row r="216" ht="12.75" customHeight="1">
      <c r="B216" s="379"/>
      <c r="C216" s="380"/>
      <c r="D216" s="380"/>
      <c r="E216" s="380"/>
      <c r="F216" s="380"/>
      <c r="G216" s="380"/>
      <c r="H216" s="380"/>
      <c r="I216" s="380"/>
      <c r="J216" s="380"/>
      <c r="K216" s="381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127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ROUND(SUM(BE83:BE130), 2)</f>
        <v>0</v>
      </c>
      <c r="G30" s="48"/>
      <c r="H30" s="48"/>
      <c r="I30" s="159">
        <v>0.20999999999999999</v>
      </c>
      <c r="J30" s="158">
        <f>ROUND(ROUND((SUM(BE83:BE130)),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ROUND(SUM(BF83:BF130), 2)</f>
        <v>0</v>
      </c>
      <c r="G31" s="48"/>
      <c r="H31" s="48"/>
      <c r="I31" s="159">
        <v>0.14999999999999999</v>
      </c>
      <c r="J31" s="158">
        <f>ROUND(ROUND((SUM(BF83:BF130)),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ROUND(SUM(BG83:BG130),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ROUND(SUM(BH83:BH130),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ROUND(SUM(BI83:BI130),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000 - Vedlejší a ostatní náklady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J84</f>
        <v>0</v>
      </c>
      <c r="K57" s="184"/>
    </row>
    <row r="58" s="8" customFormat="1" ht="19.92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J85</f>
        <v>0</v>
      </c>
      <c r="K58" s="191"/>
    </row>
    <row r="59" s="8" customFormat="1" ht="19.92" customHeight="1">
      <c r="B59" s="185"/>
      <c r="C59" s="186"/>
      <c r="D59" s="187" t="s">
        <v>135</v>
      </c>
      <c r="E59" s="188"/>
      <c r="F59" s="188"/>
      <c r="G59" s="188"/>
      <c r="H59" s="188"/>
      <c r="I59" s="189"/>
      <c r="J59" s="190">
        <f>J98</f>
        <v>0</v>
      </c>
      <c r="K59" s="191"/>
    </row>
    <row r="60" s="8" customFormat="1" ht="19.92" customHeight="1">
      <c r="B60" s="185"/>
      <c r="C60" s="186"/>
      <c r="D60" s="187" t="s">
        <v>136</v>
      </c>
      <c r="E60" s="188"/>
      <c r="F60" s="188"/>
      <c r="G60" s="188"/>
      <c r="H60" s="188"/>
      <c r="I60" s="189"/>
      <c r="J60" s="190">
        <f>J111</f>
        <v>0</v>
      </c>
      <c r="K60" s="191"/>
    </row>
    <row r="61" s="8" customFormat="1" ht="19.92" customHeight="1">
      <c r="B61" s="185"/>
      <c r="C61" s="186"/>
      <c r="D61" s="187" t="s">
        <v>137</v>
      </c>
      <c r="E61" s="188"/>
      <c r="F61" s="188"/>
      <c r="G61" s="188"/>
      <c r="H61" s="188"/>
      <c r="I61" s="189"/>
      <c r="J61" s="190">
        <f>J122</f>
        <v>0</v>
      </c>
      <c r="K61" s="191"/>
    </row>
    <row r="62" s="8" customFormat="1" ht="19.92" customHeight="1">
      <c r="B62" s="185"/>
      <c r="C62" s="186"/>
      <c r="D62" s="187" t="s">
        <v>138</v>
      </c>
      <c r="E62" s="188"/>
      <c r="F62" s="188"/>
      <c r="G62" s="188"/>
      <c r="H62" s="188"/>
      <c r="I62" s="189"/>
      <c r="J62" s="190">
        <f>J126</f>
        <v>0</v>
      </c>
      <c r="K62" s="191"/>
    </row>
    <row r="63" s="8" customFormat="1" ht="19.92" customHeight="1">
      <c r="B63" s="185"/>
      <c r="C63" s="186"/>
      <c r="D63" s="187" t="s">
        <v>139</v>
      </c>
      <c r="E63" s="188"/>
      <c r="F63" s="188"/>
      <c r="G63" s="188"/>
      <c r="H63" s="188"/>
      <c r="I63" s="189"/>
      <c r="J63" s="190">
        <f>J129</f>
        <v>0</v>
      </c>
      <c r="K63" s="191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140</v>
      </c>
      <c r="D70" s="75"/>
      <c r="E70" s="75"/>
      <c r="F70" s="75"/>
      <c r="G70" s="75"/>
      <c r="H70" s="75"/>
      <c r="I70" s="192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92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92"/>
      <c r="J72" s="75"/>
      <c r="K72" s="75"/>
      <c r="L72" s="73"/>
    </row>
    <row r="73" s="1" customFormat="1" ht="16.5" customHeight="1">
      <c r="B73" s="47"/>
      <c r="C73" s="75"/>
      <c r="D73" s="75"/>
      <c r="E73" s="193" t="str">
        <f>E7</f>
        <v>B062-Švehlova , oprava mostu č. akce 1022, Praha 15 - vypracování PD a zajištění IČ</v>
      </c>
      <c r="F73" s="77"/>
      <c r="G73" s="77"/>
      <c r="H73" s="77"/>
      <c r="I73" s="192"/>
      <c r="J73" s="75"/>
      <c r="K73" s="75"/>
      <c r="L73" s="73"/>
    </row>
    <row r="74" s="1" customFormat="1" ht="14.4" customHeight="1">
      <c r="B74" s="47"/>
      <c r="C74" s="77" t="s">
        <v>126</v>
      </c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000 - Vedlejší a ostatní náklady</v>
      </c>
      <c r="F75" s="75"/>
      <c r="G75" s="75"/>
      <c r="H75" s="75"/>
      <c r="I75" s="192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92"/>
      <c r="J76" s="75"/>
      <c r="K76" s="75"/>
      <c r="L76" s="73"/>
    </row>
    <row r="77" s="1" customFormat="1" ht="18" customHeight="1">
      <c r="B77" s="47"/>
      <c r="C77" s="77" t="s">
        <v>24</v>
      </c>
      <c r="D77" s="75"/>
      <c r="E77" s="75"/>
      <c r="F77" s="194" t="str">
        <f>F12</f>
        <v>Praha</v>
      </c>
      <c r="G77" s="75"/>
      <c r="H77" s="75"/>
      <c r="I77" s="195" t="s">
        <v>26</v>
      </c>
      <c r="J77" s="86" t="str">
        <f>IF(J12="","",J12)</f>
        <v>8. 10. 2018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="1" customFormat="1">
      <c r="B79" s="47"/>
      <c r="C79" s="77" t="s">
        <v>32</v>
      </c>
      <c r="D79" s="75"/>
      <c r="E79" s="75"/>
      <c r="F79" s="194" t="str">
        <f>E15</f>
        <v>TSK hl. m. Prahy, a.s.</v>
      </c>
      <c r="G79" s="75"/>
      <c r="H79" s="75"/>
      <c r="I79" s="195" t="s">
        <v>40</v>
      </c>
      <c r="J79" s="194" t="str">
        <f>E21</f>
        <v>Pontex, spol. s r.o.</v>
      </c>
      <c r="K79" s="75"/>
      <c r="L79" s="73"/>
    </row>
    <row r="80" s="1" customFormat="1" ht="14.4" customHeight="1">
      <c r="B80" s="47"/>
      <c r="C80" s="77" t="s">
        <v>38</v>
      </c>
      <c r="D80" s="75"/>
      <c r="E80" s="75"/>
      <c r="F80" s="194" t="str">
        <f>IF(E18="","",E18)</f>
        <v/>
      </c>
      <c r="G80" s="75"/>
      <c r="H80" s="75"/>
      <c r="I80" s="192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="9" customFormat="1" ht="29.28" customHeight="1">
      <c r="B82" s="196"/>
      <c r="C82" s="197" t="s">
        <v>141</v>
      </c>
      <c r="D82" s="198" t="s">
        <v>66</v>
      </c>
      <c r="E82" s="198" t="s">
        <v>62</v>
      </c>
      <c r="F82" s="198" t="s">
        <v>142</v>
      </c>
      <c r="G82" s="198" t="s">
        <v>143</v>
      </c>
      <c r="H82" s="198" t="s">
        <v>144</v>
      </c>
      <c r="I82" s="199" t="s">
        <v>145</v>
      </c>
      <c r="J82" s="198" t="s">
        <v>130</v>
      </c>
      <c r="K82" s="200" t="s">
        <v>146</v>
      </c>
      <c r="L82" s="201"/>
      <c r="M82" s="103" t="s">
        <v>147</v>
      </c>
      <c r="N82" s="104" t="s">
        <v>51</v>
      </c>
      <c r="O82" s="104" t="s">
        <v>148</v>
      </c>
      <c r="P82" s="104" t="s">
        <v>149</v>
      </c>
      <c r="Q82" s="104" t="s">
        <v>150</v>
      </c>
      <c r="R82" s="104" t="s">
        <v>151</v>
      </c>
      <c r="S82" s="104" t="s">
        <v>152</v>
      </c>
      <c r="T82" s="105" t="s">
        <v>153</v>
      </c>
    </row>
    <row r="83" s="1" customFormat="1" ht="29.28" customHeight="1">
      <c r="B83" s="47"/>
      <c r="C83" s="109" t="s">
        <v>131</v>
      </c>
      <c r="D83" s="75"/>
      <c r="E83" s="75"/>
      <c r="F83" s="75"/>
      <c r="G83" s="75"/>
      <c r="H83" s="75"/>
      <c r="I83" s="192"/>
      <c r="J83" s="202">
        <f>BK83</f>
        <v>0</v>
      </c>
      <c r="K83" s="75"/>
      <c r="L83" s="73"/>
      <c r="M83" s="106"/>
      <c r="N83" s="107"/>
      <c r="O83" s="107"/>
      <c r="P83" s="203">
        <f>P84</f>
        <v>0</v>
      </c>
      <c r="Q83" s="107"/>
      <c r="R83" s="203">
        <f>R84</f>
        <v>0</v>
      </c>
      <c r="S83" s="107"/>
      <c r="T83" s="204">
        <f>T84</f>
        <v>0</v>
      </c>
      <c r="AT83" s="24" t="s">
        <v>81</v>
      </c>
      <c r="AU83" s="24" t="s">
        <v>132</v>
      </c>
      <c r="BK83" s="205">
        <f>BK84</f>
        <v>0</v>
      </c>
    </row>
    <row r="84" s="10" customFormat="1" ht="37.44001" customHeight="1">
      <c r="B84" s="206"/>
      <c r="C84" s="207"/>
      <c r="D84" s="208" t="s">
        <v>81</v>
      </c>
      <c r="E84" s="209" t="s">
        <v>154</v>
      </c>
      <c r="F84" s="209" t="s">
        <v>155</v>
      </c>
      <c r="G84" s="207"/>
      <c r="H84" s="207"/>
      <c r="I84" s="210"/>
      <c r="J84" s="211">
        <f>BK84</f>
        <v>0</v>
      </c>
      <c r="K84" s="207"/>
      <c r="L84" s="212"/>
      <c r="M84" s="213"/>
      <c r="N84" s="214"/>
      <c r="O84" s="214"/>
      <c r="P84" s="215">
        <f>P85+P98+P111+P122+P126+P129</f>
        <v>0</v>
      </c>
      <c r="Q84" s="214"/>
      <c r="R84" s="215">
        <f>R85+R98+R111+R122+R126+R129</f>
        <v>0</v>
      </c>
      <c r="S84" s="214"/>
      <c r="T84" s="216">
        <f>T85+T98+T111+T122+T126+T129</f>
        <v>0</v>
      </c>
      <c r="AR84" s="217" t="s">
        <v>156</v>
      </c>
      <c r="AT84" s="218" t="s">
        <v>81</v>
      </c>
      <c r="AU84" s="218" t="s">
        <v>82</v>
      </c>
      <c r="AY84" s="217" t="s">
        <v>157</v>
      </c>
      <c r="BK84" s="219">
        <f>BK85+BK98+BK111+BK122+BK126+BK129</f>
        <v>0</v>
      </c>
    </row>
    <row r="85" s="10" customFormat="1" ht="19.92" customHeight="1">
      <c r="B85" s="206"/>
      <c r="C85" s="207"/>
      <c r="D85" s="208" t="s">
        <v>81</v>
      </c>
      <c r="E85" s="220" t="s">
        <v>158</v>
      </c>
      <c r="F85" s="220" t="s">
        <v>159</v>
      </c>
      <c r="G85" s="207"/>
      <c r="H85" s="207"/>
      <c r="I85" s="210"/>
      <c r="J85" s="221">
        <f>BK85</f>
        <v>0</v>
      </c>
      <c r="K85" s="207"/>
      <c r="L85" s="212"/>
      <c r="M85" s="213"/>
      <c r="N85" s="214"/>
      <c r="O85" s="214"/>
      <c r="P85" s="215">
        <f>SUM(P86:P97)</f>
        <v>0</v>
      </c>
      <c r="Q85" s="214"/>
      <c r="R85" s="215">
        <f>SUM(R86:R97)</f>
        <v>0</v>
      </c>
      <c r="S85" s="214"/>
      <c r="T85" s="216">
        <f>SUM(T86:T97)</f>
        <v>0</v>
      </c>
      <c r="AR85" s="217" t="s">
        <v>156</v>
      </c>
      <c r="AT85" s="218" t="s">
        <v>81</v>
      </c>
      <c r="AU85" s="218" t="s">
        <v>90</v>
      </c>
      <c r="AY85" s="217" t="s">
        <v>157</v>
      </c>
      <c r="BK85" s="219">
        <f>SUM(BK86:BK97)</f>
        <v>0</v>
      </c>
    </row>
    <row r="86" s="1" customFormat="1" ht="16.5" customHeight="1">
      <c r="B86" s="47"/>
      <c r="C86" s="222" t="s">
        <v>90</v>
      </c>
      <c r="D86" s="222" t="s">
        <v>160</v>
      </c>
      <c r="E86" s="223" t="s">
        <v>161</v>
      </c>
      <c r="F86" s="224" t="s">
        <v>162</v>
      </c>
      <c r="G86" s="225" t="s">
        <v>163</v>
      </c>
      <c r="H86" s="226">
        <v>1</v>
      </c>
      <c r="I86" s="227"/>
      <c r="J86" s="228">
        <f>ROUND(I86*H86,2)</f>
        <v>0</v>
      </c>
      <c r="K86" s="224" t="s">
        <v>164</v>
      </c>
      <c r="L86" s="73"/>
      <c r="M86" s="229" t="s">
        <v>80</v>
      </c>
      <c r="N86" s="230" t="s">
        <v>52</v>
      </c>
      <c r="O86" s="48"/>
      <c r="P86" s="231">
        <f>O86*H86</f>
        <v>0</v>
      </c>
      <c r="Q86" s="231">
        <v>0</v>
      </c>
      <c r="R86" s="231">
        <f>Q86*H86</f>
        <v>0</v>
      </c>
      <c r="S86" s="231">
        <v>0</v>
      </c>
      <c r="T86" s="232">
        <f>S86*H86</f>
        <v>0</v>
      </c>
      <c r="AR86" s="24" t="s">
        <v>165</v>
      </c>
      <c r="AT86" s="24" t="s">
        <v>160</v>
      </c>
      <c r="AU86" s="24" t="s">
        <v>92</v>
      </c>
      <c r="AY86" s="24" t="s">
        <v>157</v>
      </c>
      <c r="BE86" s="233">
        <f>IF(N86="základní",J86,0)</f>
        <v>0</v>
      </c>
      <c r="BF86" s="233">
        <f>IF(N86="snížená",J86,0)</f>
        <v>0</v>
      </c>
      <c r="BG86" s="233">
        <f>IF(N86="zákl. přenesená",J86,0)</f>
        <v>0</v>
      </c>
      <c r="BH86" s="233">
        <f>IF(N86="sníž. přenesená",J86,0)</f>
        <v>0</v>
      </c>
      <c r="BI86" s="233">
        <f>IF(N86="nulová",J86,0)</f>
        <v>0</v>
      </c>
      <c r="BJ86" s="24" t="s">
        <v>90</v>
      </c>
      <c r="BK86" s="233">
        <f>ROUND(I86*H86,2)</f>
        <v>0</v>
      </c>
      <c r="BL86" s="24" t="s">
        <v>165</v>
      </c>
      <c r="BM86" s="24" t="s">
        <v>166</v>
      </c>
    </row>
    <row r="87" s="1" customFormat="1">
      <c r="B87" s="47"/>
      <c r="C87" s="75"/>
      <c r="D87" s="234" t="s">
        <v>167</v>
      </c>
      <c r="E87" s="75"/>
      <c r="F87" s="235" t="s">
        <v>168</v>
      </c>
      <c r="G87" s="75"/>
      <c r="H87" s="75"/>
      <c r="I87" s="192"/>
      <c r="J87" s="75"/>
      <c r="K87" s="75"/>
      <c r="L87" s="73"/>
      <c r="M87" s="236"/>
      <c r="N87" s="48"/>
      <c r="O87" s="48"/>
      <c r="P87" s="48"/>
      <c r="Q87" s="48"/>
      <c r="R87" s="48"/>
      <c r="S87" s="48"/>
      <c r="T87" s="96"/>
      <c r="AT87" s="24" t="s">
        <v>167</v>
      </c>
      <c r="AU87" s="24" t="s">
        <v>92</v>
      </c>
    </row>
    <row r="88" s="1" customFormat="1" ht="25.5" customHeight="1">
      <c r="B88" s="47"/>
      <c r="C88" s="222" t="s">
        <v>92</v>
      </c>
      <c r="D88" s="222" t="s">
        <v>160</v>
      </c>
      <c r="E88" s="223" t="s">
        <v>169</v>
      </c>
      <c r="F88" s="224" t="s">
        <v>170</v>
      </c>
      <c r="G88" s="225" t="s">
        <v>163</v>
      </c>
      <c r="H88" s="226">
        <v>1</v>
      </c>
      <c r="I88" s="227"/>
      <c r="J88" s="228">
        <f>ROUND(I88*H88,2)</f>
        <v>0</v>
      </c>
      <c r="K88" s="224" t="s">
        <v>164</v>
      </c>
      <c r="L88" s="73"/>
      <c r="M88" s="229" t="s">
        <v>80</v>
      </c>
      <c r="N88" s="230" t="s">
        <v>52</v>
      </c>
      <c r="O88" s="48"/>
      <c r="P88" s="231">
        <f>O88*H88</f>
        <v>0</v>
      </c>
      <c r="Q88" s="231">
        <v>0</v>
      </c>
      <c r="R88" s="231">
        <f>Q88*H88</f>
        <v>0</v>
      </c>
      <c r="S88" s="231">
        <v>0</v>
      </c>
      <c r="T88" s="232">
        <f>S88*H88</f>
        <v>0</v>
      </c>
      <c r="AR88" s="24" t="s">
        <v>165</v>
      </c>
      <c r="AT88" s="24" t="s">
        <v>160</v>
      </c>
      <c r="AU88" s="24" t="s">
        <v>92</v>
      </c>
      <c r="AY88" s="24" t="s">
        <v>157</v>
      </c>
      <c r="BE88" s="233">
        <f>IF(N88="základní",J88,0)</f>
        <v>0</v>
      </c>
      <c r="BF88" s="233">
        <f>IF(N88="snížená",J88,0)</f>
        <v>0</v>
      </c>
      <c r="BG88" s="233">
        <f>IF(N88="zákl. přenesená",J88,0)</f>
        <v>0</v>
      </c>
      <c r="BH88" s="233">
        <f>IF(N88="sníž. přenesená",J88,0)</f>
        <v>0</v>
      </c>
      <c r="BI88" s="233">
        <f>IF(N88="nulová",J88,0)</f>
        <v>0</v>
      </c>
      <c r="BJ88" s="24" t="s">
        <v>90</v>
      </c>
      <c r="BK88" s="233">
        <f>ROUND(I88*H88,2)</f>
        <v>0</v>
      </c>
      <c r="BL88" s="24" t="s">
        <v>165</v>
      </c>
      <c r="BM88" s="24" t="s">
        <v>171</v>
      </c>
    </row>
    <row r="89" s="1" customFormat="1" ht="16.5" customHeight="1">
      <c r="B89" s="47"/>
      <c r="C89" s="222" t="s">
        <v>172</v>
      </c>
      <c r="D89" s="222" t="s">
        <v>160</v>
      </c>
      <c r="E89" s="223" t="s">
        <v>173</v>
      </c>
      <c r="F89" s="224" t="s">
        <v>174</v>
      </c>
      <c r="G89" s="225" t="s">
        <v>163</v>
      </c>
      <c r="H89" s="226">
        <v>1</v>
      </c>
      <c r="I89" s="227"/>
      <c r="J89" s="228">
        <f>ROUND(I89*H89,2)</f>
        <v>0</v>
      </c>
      <c r="K89" s="224" t="s">
        <v>164</v>
      </c>
      <c r="L89" s="73"/>
      <c r="M89" s="229" t="s">
        <v>80</v>
      </c>
      <c r="N89" s="230" t="s">
        <v>52</v>
      </c>
      <c r="O89" s="48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4" t="s">
        <v>165</v>
      </c>
      <c r="AT89" s="24" t="s">
        <v>160</v>
      </c>
      <c r="AU89" s="24" t="s">
        <v>92</v>
      </c>
      <c r="AY89" s="24" t="s">
        <v>157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90</v>
      </c>
      <c r="BK89" s="233">
        <f>ROUND(I89*H89,2)</f>
        <v>0</v>
      </c>
      <c r="BL89" s="24" t="s">
        <v>165</v>
      </c>
      <c r="BM89" s="24" t="s">
        <v>175</v>
      </c>
    </row>
    <row r="90" s="1" customFormat="1">
      <c r="B90" s="47"/>
      <c r="C90" s="75"/>
      <c r="D90" s="234" t="s">
        <v>167</v>
      </c>
      <c r="E90" s="75"/>
      <c r="F90" s="235" t="s">
        <v>176</v>
      </c>
      <c r="G90" s="75"/>
      <c r="H90" s="75"/>
      <c r="I90" s="192"/>
      <c r="J90" s="75"/>
      <c r="K90" s="75"/>
      <c r="L90" s="73"/>
      <c r="M90" s="236"/>
      <c r="N90" s="48"/>
      <c r="O90" s="48"/>
      <c r="P90" s="48"/>
      <c r="Q90" s="48"/>
      <c r="R90" s="48"/>
      <c r="S90" s="48"/>
      <c r="T90" s="96"/>
      <c r="AT90" s="24" t="s">
        <v>167</v>
      </c>
      <c r="AU90" s="24" t="s">
        <v>92</v>
      </c>
    </row>
    <row r="91" s="1" customFormat="1" ht="16.5" customHeight="1">
      <c r="B91" s="47"/>
      <c r="C91" s="222" t="s">
        <v>177</v>
      </c>
      <c r="D91" s="222" t="s">
        <v>160</v>
      </c>
      <c r="E91" s="223" t="s">
        <v>178</v>
      </c>
      <c r="F91" s="224" t="s">
        <v>179</v>
      </c>
      <c r="G91" s="225" t="s">
        <v>163</v>
      </c>
      <c r="H91" s="226">
        <v>1</v>
      </c>
      <c r="I91" s="227"/>
      <c r="J91" s="228">
        <f>ROUND(I91*H91,2)</f>
        <v>0</v>
      </c>
      <c r="K91" s="224" t="s">
        <v>164</v>
      </c>
      <c r="L91" s="73"/>
      <c r="M91" s="229" t="s">
        <v>80</v>
      </c>
      <c r="N91" s="230" t="s">
        <v>52</v>
      </c>
      <c r="O91" s="48"/>
      <c r="P91" s="231">
        <f>O91*H91</f>
        <v>0</v>
      </c>
      <c r="Q91" s="231">
        <v>0</v>
      </c>
      <c r="R91" s="231">
        <f>Q91*H91</f>
        <v>0</v>
      </c>
      <c r="S91" s="231">
        <v>0</v>
      </c>
      <c r="T91" s="232">
        <f>S91*H91</f>
        <v>0</v>
      </c>
      <c r="AR91" s="24" t="s">
        <v>165</v>
      </c>
      <c r="AT91" s="24" t="s">
        <v>160</v>
      </c>
      <c r="AU91" s="24" t="s">
        <v>92</v>
      </c>
      <c r="AY91" s="24" t="s">
        <v>157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24" t="s">
        <v>90</v>
      </c>
      <c r="BK91" s="233">
        <f>ROUND(I91*H91,2)</f>
        <v>0</v>
      </c>
      <c r="BL91" s="24" t="s">
        <v>165</v>
      </c>
      <c r="BM91" s="24" t="s">
        <v>180</v>
      </c>
    </row>
    <row r="92" s="1" customFormat="1">
      <c r="B92" s="47"/>
      <c r="C92" s="75"/>
      <c r="D92" s="234" t="s">
        <v>167</v>
      </c>
      <c r="E92" s="75"/>
      <c r="F92" s="235" t="s">
        <v>181</v>
      </c>
      <c r="G92" s="75"/>
      <c r="H92" s="75"/>
      <c r="I92" s="192"/>
      <c r="J92" s="75"/>
      <c r="K92" s="75"/>
      <c r="L92" s="73"/>
      <c r="M92" s="236"/>
      <c r="N92" s="48"/>
      <c r="O92" s="48"/>
      <c r="P92" s="48"/>
      <c r="Q92" s="48"/>
      <c r="R92" s="48"/>
      <c r="S92" s="48"/>
      <c r="T92" s="96"/>
      <c r="AT92" s="24" t="s">
        <v>167</v>
      </c>
      <c r="AU92" s="24" t="s">
        <v>92</v>
      </c>
    </row>
    <row r="93" s="11" customFormat="1">
      <c r="B93" s="237"/>
      <c r="C93" s="238"/>
      <c r="D93" s="234" t="s">
        <v>182</v>
      </c>
      <c r="E93" s="239" t="s">
        <v>80</v>
      </c>
      <c r="F93" s="240" t="s">
        <v>90</v>
      </c>
      <c r="G93" s="238"/>
      <c r="H93" s="241">
        <v>1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182</v>
      </c>
      <c r="AU93" s="247" t="s">
        <v>92</v>
      </c>
      <c r="AV93" s="11" t="s">
        <v>92</v>
      </c>
      <c r="AW93" s="11" t="s">
        <v>44</v>
      </c>
      <c r="AX93" s="11" t="s">
        <v>82</v>
      </c>
      <c r="AY93" s="247" t="s">
        <v>157</v>
      </c>
    </row>
    <row r="94" s="12" customFormat="1">
      <c r="B94" s="248"/>
      <c r="C94" s="249"/>
      <c r="D94" s="234" t="s">
        <v>182</v>
      </c>
      <c r="E94" s="250" t="s">
        <v>80</v>
      </c>
      <c r="F94" s="251" t="s">
        <v>183</v>
      </c>
      <c r="G94" s="249"/>
      <c r="H94" s="252">
        <v>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182</v>
      </c>
      <c r="AU94" s="258" t="s">
        <v>92</v>
      </c>
      <c r="AV94" s="12" t="s">
        <v>177</v>
      </c>
      <c r="AW94" s="12" t="s">
        <v>44</v>
      </c>
      <c r="AX94" s="12" t="s">
        <v>90</v>
      </c>
      <c r="AY94" s="258" t="s">
        <v>157</v>
      </c>
    </row>
    <row r="95" s="1" customFormat="1" ht="25.5" customHeight="1">
      <c r="B95" s="47"/>
      <c r="C95" s="222" t="s">
        <v>156</v>
      </c>
      <c r="D95" s="222" t="s">
        <v>160</v>
      </c>
      <c r="E95" s="223" t="s">
        <v>184</v>
      </c>
      <c r="F95" s="224" t="s">
        <v>185</v>
      </c>
      <c r="G95" s="225" t="s">
        <v>163</v>
      </c>
      <c r="H95" s="226">
        <v>1</v>
      </c>
      <c r="I95" s="227"/>
      <c r="J95" s="228">
        <f>ROUND(I95*H95,2)</f>
        <v>0</v>
      </c>
      <c r="K95" s="224" t="s">
        <v>164</v>
      </c>
      <c r="L95" s="73"/>
      <c r="M95" s="229" t="s">
        <v>80</v>
      </c>
      <c r="N95" s="230" t="s">
        <v>52</v>
      </c>
      <c r="O95" s="48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AR95" s="24" t="s">
        <v>165</v>
      </c>
      <c r="AT95" s="24" t="s">
        <v>160</v>
      </c>
      <c r="AU95" s="24" t="s">
        <v>92</v>
      </c>
      <c r="AY95" s="24" t="s">
        <v>157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24" t="s">
        <v>90</v>
      </c>
      <c r="BK95" s="233">
        <f>ROUND(I95*H95,2)</f>
        <v>0</v>
      </c>
      <c r="BL95" s="24" t="s">
        <v>165</v>
      </c>
      <c r="BM95" s="24" t="s">
        <v>186</v>
      </c>
    </row>
    <row r="96" s="1" customFormat="1">
      <c r="B96" s="47"/>
      <c r="C96" s="75"/>
      <c r="D96" s="234" t="s">
        <v>167</v>
      </c>
      <c r="E96" s="75"/>
      <c r="F96" s="235" t="s">
        <v>187</v>
      </c>
      <c r="G96" s="75"/>
      <c r="H96" s="75"/>
      <c r="I96" s="192"/>
      <c r="J96" s="75"/>
      <c r="K96" s="75"/>
      <c r="L96" s="73"/>
      <c r="M96" s="236"/>
      <c r="N96" s="48"/>
      <c r="O96" s="48"/>
      <c r="P96" s="48"/>
      <c r="Q96" s="48"/>
      <c r="R96" s="48"/>
      <c r="S96" s="48"/>
      <c r="T96" s="96"/>
      <c r="AT96" s="24" t="s">
        <v>167</v>
      </c>
      <c r="AU96" s="24" t="s">
        <v>92</v>
      </c>
    </row>
    <row r="97" s="1" customFormat="1" ht="25.5" customHeight="1">
      <c r="B97" s="47"/>
      <c r="C97" s="222" t="s">
        <v>188</v>
      </c>
      <c r="D97" s="222" t="s">
        <v>160</v>
      </c>
      <c r="E97" s="223" t="s">
        <v>189</v>
      </c>
      <c r="F97" s="224" t="s">
        <v>190</v>
      </c>
      <c r="G97" s="225" t="s">
        <v>163</v>
      </c>
      <c r="H97" s="226">
        <v>1</v>
      </c>
      <c r="I97" s="227"/>
      <c r="J97" s="228">
        <f>ROUND(I97*H97,2)</f>
        <v>0</v>
      </c>
      <c r="K97" s="224" t="s">
        <v>164</v>
      </c>
      <c r="L97" s="73"/>
      <c r="M97" s="229" t="s">
        <v>80</v>
      </c>
      <c r="N97" s="230" t="s">
        <v>52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165</v>
      </c>
      <c r="AT97" s="24" t="s">
        <v>160</v>
      </c>
      <c r="AU97" s="24" t="s">
        <v>92</v>
      </c>
      <c r="AY97" s="24" t="s">
        <v>157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90</v>
      </c>
      <c r="BK97" s="233">
        <f>ROUND(I97*H97,2)</f>
        <v>0</v>
      </c>
      <c r="BL97" s="24" t="s">
        <v>165</v>
      </c>
      <c r="BM97" s="24" t="s">
        <v>191</v>
      </c>
    </row>
    <row r="98" s="10" customFormat="1" ht="29.88" customHeight="1">
      <c r="B98" s="206"/>
      <c r="C98" s="207"/>
      <c r="D98" s="208" t="s">
        <v>81</v>
      </c>
      <c r="E98" s="220" t="s">
        <v>192</v>
      </c>
      <c r="F98" s="220" t="s">
        <v>193</v>
      </c>
      <c r="G98" s="207"/>
      <c r="H98" s="207"/>
      <c r="I98" s="210"/>
      <c r="J98" s="221">
        <f>BK98</f>
        <v>0</v>
      </c>
      <c r="K98" s="207"/>
      <c r="L98" s="212"/>
      <c r="M98" s="213"/>
      <c r="N98" s="214"/>
      <c r="O98" s="214"/>
      <c r="P98" s="215">
        <f>SUM(P99:P110)</f>
        <v>0</v>
      </c>
      <c r="Q98" s="214"/>
      <c r="R98" s="215">
        <f>SUM(R99:R110)</f>
        <v>0</v>
      </c>
      <c r="S98" s="214"/>
      <c r="T98" s="216">
        <f>SUM(T99:T110)</f>
        <v>0</v>
      </c>
      <c r="AR98" s="217" t="s">
        <v>156</v>
      </c>
      <c r="AT98" s="218" t="s">
        <v>81</v>
      </c>
      <c r="AU98" s="218" t="s">
        <v>90</v>
      </c>
      <c r="AY98" s="217" t="s">
        <v>157</v>
      </c>
      <c r="BK98" s="219">
        <f>SUM(BK99:BK110)</f>
        <v>0</v>
      </c>
    </row>
    <row r="99" s="1" customFormat="1" ht="25.5" customHeight="1">
      <c r="B99" s="47"/>
      <c r="C99" s="222" t="s">
        <v>194</v>
      </c>
      <c r="D99" s="222" t="s">
        <v>160</v>
      </c>
      <c r="E99" s="223" t="s">
        <v>195</v>
      </c>
      <c r="F99" s="224" t="s">
        <v>196</v>
      </c>
      <c r="G99" s="225" t="s">
        <v>163</v>
      </c>
      <c r="H99" s="226">
        <v>1</v>
      </c>
      <c r="I99" s="227"/>
      <c r="J99" s="228">
        <f>ROUND(I99*H99,2)</f>
        <v>0</v>
      </c>
      <c r="K99" s="224" t="s">
        <v>164</v>
      </c>
      <c r="L99" s="73"/>
      <c r="M99" s="229" t="s">
        <v>80</v>
      </c>
      <c r="N99" s="230" t="s">
        <v>52</v>
      </c>
      <c r="O99" s="48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AR99" s="24" t="s">
        <v>165</v>
      </c>
      <c r="AT99" s="24" t="s">
        <v>160</v>
      </c>
      <c r="AU99" s="24" t="s">
        <v>92</v>
      </c>
      <c r="AY99" s="24" t="s">
        <v>157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90</v>
      </c>
      <c r="BK99" s="233">
        <f>ROUND(I99*H99,2)</f>
        <v>0</v>
      </c>
      <c r="BL99" s="24" t="s">
        <v>165</v>
      </c>
      <c r="BM99" s="24" t="s">
        <v>197</v>
      </c>
    </row>
    <row r="100" s="1" customFormat="1">
      <c r="B100" s="47"/>
      <c r="C100" s="75"/>
      <c r="D100" s="234" t="s">
        <v>167</v>
      </c>
      <c r="E100" s="75"/>
      <c r="F100" s="235" t="s">
        <v>198</v>
      </c>
      <c r="G100" s="75"/>
      <c r="H100" s="75"/>
      <c r="I100" s="192"/>
      <c r="J100" s="75"/>
      <c r="K100" s="75"/>
      <c r="L100" s="73"/>
      <c r="M100" s="236"/>
      <c r="N100" s="48"/>
      <c r="O100" s="48"/>
      <c r="P100" s="48"/>
      <c r="Q100" s="48"/>
      <c r="R100" s="48"/>
      <c r="S100" s="48"/>
      <c r="T100" s="96"/>
      <c r="AT100" s="24" t="s">
        <v>167</v>
      </c>
      <c r="AU100" s="24" t="s">
        <v>92</v>
      </c>
    </row>
    <row r="101" s="1" customFormat="1" ht="16.5" customHeight="1">
      <c r="B101" s="47"/>
      <c r="C101" s="222" t="s">
        <v>199</v>
      </c>
      <c r="D101" s="222" t="s">
        <v>160</v>
      </c>
      <c r="E101" s="223" t="s">
        <v>200</v>
      </c>
      <c r="F101" s="224" t="s">
        <v>201</v>
      </c>
      <c r="G101" s="225" t="s">
        <v>163</v>
      </c>
      <c r="H101" s="226">
        <v>1</v>
      </c>
      <c r="I101" s="227"/>
      <c r="J101" s="228">
        <f>ROUND(I101*H101,2)</f>
        <v>0</v>
      </c>
      <c r="K101" s="224" t="s">
        <v>164</v>
      </c>
      <c r="L101" s="73"/>
      <c r="M101" s="229" t="s">
        <v>80</v>
      </c>
      <c r="N101" s="230" t="s">
        <v>52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165</v>
      </c>
      <c r="AT101" s="24" t="s">
        <v>160</v>
      </c>
      <c r="AU101" s="24" t="s">
        <v>92</v>
      </c>
      <c r="AY101" s="24" t="s">
        <v>157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90</v>
      </c>
      <c r="BK101" s="233">
        <f>ROUND(I101*H101,2)</f>
        <v>0</v>
      </c>
      <c r="BL101" s="24" t="s">
        <v>165</v>
      </c>
      <c r="BM101" s="24" t="s">
        <v>202</v>
      </c>
    </row>
    <row r="102" s="1" customFormat="1" ht="16.5" customHeight="1">
      <c r="B102" s="47"/>
      <c r="C102" s="222" t="s">
        <v>203</v>
      </c>
      <c r="D102" s="222" t="s">
        <v>160</v>
      </c>
      <c r="E102" s="223" t="s">
        <v>204</v>
      </c>
      <c r="F102" s="224" t="s">
        <v>205</v>
      </c>
      <c r="G102" s="225" t="s">
        <v>163</v>
      </c>
      <c r="H102" s="226">
        <v>1</v>
      </c>
      <c r="I102" s="227"/>
      <c r="J102" s="228">
        <f>ROUND(I102*H102,2)</f>
        <v>0</v>
      </c>
      <c r="K102" s="224" t="s">
        <v>164</v>
      </c>
      <c r="L102" s="73"/>
      <c r="M102" s="229" t="s">
        <v>80</v>
      </c>
      <c r="N102" s="230" t="s">
        <v>52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165</v>
      </c>
      <c r="AT102" s="24" t="s">
        <v>160</v>
      </c>
      <c r="AU102" s="24" t="s">
        <v>92</v>
      </c>
      <c r="AY102" s="24" t="s">
        <v>157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90</v>
      </c>
      <c r="BK102" s="233">
        <f>ROUND(I102*H102,2)</f>
        <v>0</v>
      </c>
      <c r="BL102" s="24" t="s">
        <v>165</v>
      </c>
      <c r="BM102" s="24" t="s">
        <v>206</v>
      </c>
    </row>
    <row r="103" s="1" customFormat="1" ht="25.5" customHeight="1">
      <c r="B103" s="47"/>
      <c r="C103" s="222" t="s">
        <v>207</v>
      </c>
      <c r="D103" s="222" t="s">
        <v>160</v>
      </c>
      <c r="E103" s="223" t="s">
        <v>208</v>
      </c>
      <c r="F103" s="224" t="s">
        <v>209</v>
      </c>
      <c r="G103" s="225" t="s">
        <v>163</v>
      </c>
      <c r="H103" s="226">
        <v>1</v>
      </c>
      <c r="I103" s="227"/>
      <c r="J103" s="228">
        <f>ROUND(I103*H103,2)</f>
        <v>0</v>
      </c>
      <c r="K103" s="224" t="s">
        <v>164</v>
      </c>
      <c r="L103" s="73"/>
      <c r="M103" s="229" t="s">
        <v>80</v>
      </c>
      <c r="N103" s="230" t="s">
        <v>52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165</v>
      </c>
      <c r="AT103" s="24" t="s">
        <v>160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165</v>
      </c>
      <c r="BM103" s="24" t="s">
        <v>210</v>
      </c>
    </row>
    <row r="104" s="1" customFormat="1">
      <c r="B104" s="47"/>
      <c r="C104" s="75"/>
      <c r="D104" s="234" t="s">
        <v>167</v>
      </c>
      <c r="E104" s="75"/>
      <c r="F104" s="235" t="s">
        <v>211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167</v>
      </c>
      <c r="AU104" s="24" t="s">
        <v>92</v>
      </c>
    </row>
    <row r="105" s="1" customFormat="1" ht="25.5" customHeight="1">
      <c r="B105" s="47"/>
      <c r="C105" s="222" t="s">
        <v>212</v>
      </c>
      <c r="D105" s="222" t="s">
        <v>160</v>
      </c>
      <c r="E105" s="223" t="s">
        <v>213</v>
      </c>
      <c r="F105" s="224" t="s">
        <v>214</v>
      </c>
      <c r="G105" s="225" t="s">
        <v>163</v>
      </c>
      <c r="H105" s="226">
        <v>1</v>
      </c>
      <c r="I105" s="227"/>
      <c r="J105" s="228">
        <f>ROUND(I105*H105,2)</f>
        <v>0</v>
      </c>
      <c r="K105" s="224" t="s">
        <v>164</v>
      </c>
      <c r="L105" s="73"/>
      <c r="M105" s="229" t="s">
        <v>80</v>
      </c>
      <c r="N105" s="230" t="s">
        <v>52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165</v>
      </c>
      <c r="AT105" s="24" t="s">
        <v>160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165</v>
      </c>
      <c r="BM105" s="24" t="s">
        <v>215</v>
      </c>
    </row>
    <row r="106" s="1" customFormat="1" ht="25.5" customHeight="1">
      <c r="B106" s="47"/>
      <c r="C106" s="222" t="s">
        <v>216</v>
      </c>
      <c r="D106" s="222" t="s">
        <v>160</v>
      </c>
      <c r="E106" s="223" t="s">
        <v>217</v>
      </c>
      <c r="F106" s="224" t="s">
        <v>218</v>
      </c>
      <c r="G106" s="225" t="s">
        <v>163</v>
      </c>
      <c r="H106" s="226">
        <v>1</v>
      </c>
      <c r="I106" s="227"/>
      <c r="J106" s="228">
        <f>ROUND(I106*H106,2)</f>
        <v>0</v>
      </c>
      <c r="K106" s="224" t="s">
        <v>164</v>
      </c>
      <c r="L106" s="73"/>
      <c r="M106" s="229" t="s">
        <v>80</v>
      </c>
      <c r="N106" s="230" t="s">
        <v>52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165</v>
      </c>
      <c r="AT106" s="24" t="s">
        <v>160</v>
      </c>
      <c r="AU106" s="24" t="s">
        <v>92</v>
      </c>
      <c r="AY106" s="24" t="s">
        <v>157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90</v>
      </c>
      <c r="BK106" s="233">
        <f>ROUND(I106*H106,2)</f>
        <v>0</v>
      </c>
      <c r="BL106" s="24" t="s">
        <v>165</v>
      </c>
      <c r="BM106" s="24" t="s">
        <v>219</v>
      </c>
    </row>
    <row r="107" s="1" customFormat="1" ht="16.5" customHeight="1">
      <c r="B107" s="47"/>
      <c r="C107" s="222" t="s">
        <v>220</v>
      </c>
      <c r="D107" s="222" t="s">
        <v>160</v>
      </c>
      <c r="E107" s="223" t="s">
        <v>221</v>
      </c>
      <c r="F107" s="224" t="s">
        <v>222</v>
      </c>
      <c r="G107" s="225" t="s">
        <v>163</v>
      </c>
      <c r="H107" s="226">
        <v>1</v>
      </c>
      <c r="I107" s="227"/>
      <c r="J107" s="228">
        <f>ROUND(I107*H107,2)</f>
        <v>0</v>
      </c>
      <c r="K107" s="224" t="s">
        <v>164</v>
      </c>
      <c r="L107" s="73"/>
      <c r="M107" s="229" t="s">
        <v>80</v>
      </c>
      <c r="N107" s="230" t="s">
        <v>52</v>
      </c>
      <c r="O107" s="48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AR107" s="24" t="s">
        <v>165</v>
      </c>
      <c r="AT107" s="24" t="s">
        <v>160</v>
      </c>
      <c r="AU107" s="24" t="s">
        <v>92</v>
      </c>
      <c r="AY107" s="24" t="s">
        <v>157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90</v>
      </c>
      <c r="BK107" s="233">
        <f>ROUND(I107*H107,2)</f>
        <v>0</v>
      </c>
      <c r="BL107" s="24" t="s">
        <v>165</v>
      </c>
      <c r="BM107" s="24" t="s">
        <v>223</v>
      </c>
    </row>
    <row r="108" s="1" customFormat="1" ht="16.5" customHeight="1">
      <c r="B108" s="47"/>
      <c r="C108" s="222" t="s">
        <v>224</v>
      </c>
      <c r="D108" s="222" t="s">
        <v>160</v>
      </c>
      <c r="E108" s="223" t="s">
        <v>225</v>
      </c>
      <c r="F108" s="224" t="s">
        <v>226</v>
      </c>
      <c r="G108" s="225" t="s">
        <v>163</v>
      </c>
      <c r="H108" s="226">
        <v>3</v>
      </c>
      <c r="I108" s="227"/>
      <c r="J108" s="228">
        <f>ROUND(I108*H108,2)</f>
        <v>0</v>
      </c>
      <c r="K108" s="224" t="s">
        <v>164</v>
      </c>
      <c r="L108" s="73"/>
      <c r="M108" s="229" t="s">
        <v>80</v>
      </c>
      <c r="N108" s="230" t="s">
        <v>52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165</v>
      </c>
      <c r="AT108" s="24" t="s">
        <v>160</v>
      </c>
      <c r="AU108" s="24" t="s">
        <v>92</v>
      </c>
      <c r="AY108" s="24" t="s">
        <v>157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90</v>
      </c>
      <c r="BK108" s="233">
        <f>ROUND(I108*H108,2)</f>
        <v>0</v>
      </c>
      <c r="BL108" s="24" t="s">
        <v>165</v>
      </c>
      <c r="BM108" s="24" t="s">
        <v>227</v>
      </c>
    </row>
    <row r="109" s="1" customFormat="1" ht="16.5" customHeight="1">
      <c r="B109" s="47"/>
      <c r="C109" s="222" t="s">
        <v>10</v>
      </c>
      <c r="D109" s="222" t="s">
        <v>160</v>
      </c>
      <c r="E109" s="223" t="s">
        <v>228</v>
      </c>
      <c r="F109" s="224" t="s">
        <v>229</v>
      </c>
      <c r="G109" s="225" t="s">
        <v>163</v>
      </c>
      <c r="H109" s="226">
        <v>1</v>
      </c>
      <c r="I109" s="227"/>
      <c r="J109" s="228">
        <f>ROUND(I109*H109,2)</f>
        <v>0</v>
      </c>
      <c r="K109" s="224" t="s">
        <v>164</v>
      </c>
      <c r="L109" s="73"/>
      <c r="M109" s="229" t="s">
        <v>80</v>
      </c>
      <c r="N109" s="230" t="s">
        <v>52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165</v>
      </c>
      <c r="AT109" s="24" t="s">
        <v>160</v>
      </c>
      <c r="AU109" s="24" t="s">
        <v>92</v>
      </c>
      <c r="AY109" s="24" t="s">
        <v>157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90</v>
      </c>
      <c r="BK109" s="233">
        <f>ROUND(I109*H109,2)</f>
        <v>0</v>
      </c>
      <c r="BL109" s="24" t="s">
        <v>165</v>
      </c>
      <c r="BM109" s="24" t="s">
        <v>230</v>
      </c>
    </row>
    <row r="110" s="1" customFormat="1" ht="16.5" customHeight="1">
      <c r="B110" s="47"/>
      <c r="C110" s="222" t="s">
        <v>231</v>
      </c>
      <c r="D110" s="222" t="s">
        <v>160</v>
      </c>
      <c r="E110" s="223" t="s">
        <v>232</v>
      </c>
      <c r="F110" s="224" t="s">
        <v>233</v>
      </c>
      <c r="G110" s="225" t="s">
        <v>163</v>
      </c>
      <c r="H110" s="226">
        <v>1</v>
      </c>
      <c r="I110" s="227"/>
      <c r="J110" s="228">
        <f>ROUND(I110*H110,2)</f>
        <v>0</v>
      </c>
      <c r="K110" s="224" t="s">
        <v>164</v>
      </c>
      <c r="L110" s="73"/>
      <c r="M110" s="229" t="s">
        <v>80</v>
      </c>
      <c r="N110" s="230" t="s">
        <v>52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165</v>
      </c>
      <c r="AT110" s="24" t="s">
        <v>160</v>
      </c>
      <c r="AU110" s="24" t="s">
        <v>92</v>
      </c>
      <c r="AY110" s="24" t="s">
        <v>157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90</v>
      </c>
      <c r="BK110" s="233">
        <f>ROUND(I110*H110,2)</f>
        <v>0</v>
      </c>
      <c r="BL110" s="24" t="s">
        <v>165</v>
      </c>
      <c r="BM110" s="24" t="s">
        <v>234</v>
      </c>
    </row>
    <row r="111" s="10" customFormat="1" ht="29.88" customHeight="1">
      <c r="B111" s="206"/>
      <c r="C111" s="207"/>
      <c r="D111" s="208" t="s">
        <v>81</v>
      </c>
      <c r="E111" s="220" t="s">
        <v>235</v>
      </c>
      <c r="F111" s="220" t="s">
        <v>236</v>
      </c>
      <c r="G111" s="207"/>
      <c r="H111" s="207"/>
      <c r="I111" s="210"/>
      <c r="J111" s="221">
        <f>BK111</f>
        <v>0</v>
      </c>
      <c r="K111" s="207"/>
      <c r="L111" s="212"/>
      <c r="M111" s="213"/>
      <c r="N111" s="214"/>
      <c r="O111" s="214"/>
      <c r="P111" s="215">
        <f>SUM(P112:P121)</f>
        <v>0</v>
      </c>
      <c r="Q111" s="214"/>
      <c r="R111" s="215">
        <f>SUM(R112:R121)</f>
        <v>0</v>
      </c>
      <c r="S111" s="214"/>
      <c r="T111" s="216">
        <f>SUM(T112:T121)</f>
        <v>0</v>
      </c>
      <c r="AR111" s="217" t="s">
        <v>156</v>
      </c>
      <c r="AT111" s="218" t="s">
        <v>81</v>
      </c>
      <c r="AU111" s="218" t="s">
        <v>90</v>
      </c>
      <c r="AY111" s="217" t="s">
        <v>157</v>
      </c>
      <c r="BK111" s="219">
        <f>SUM(BK112:BK121)</f>
        <v>0</v>
      </c>
    </row>
    <row r="112" s="1" customFormat="1" ht="16.5" customHeight="1">
      <c r="B112" s="47"/>
      <c r="C112" s="222" t="s">
        <v>237</v>
      </c>
      <c r="D112" s="222" t="s">
        <v>160</v>
      </c>
      <c r="E112" s="223" t="s">
        <v>238</v>
      </c>
      <c r="F112" s="224" t="s">
        <v>239</v>
      </c>
      <c r="G112" s="225" t="s">
        <v>163</v>
      </c>
      <c r="H112" s="226">
        <v>1</v>
      </c>
      <c r="I112" s="227"/>
      <c r="J112" s="228">
        <f>ROUND(I112*H112,2)</f>
        <v>0</v>
      </c>
      <c r="K112" s="224" t="s">
        <v>164</v>
      </c>
      <c r="L112" s="73"/>
      <c r="M112" s="229" t="s">
        <v>80</v>
      </c>
      <c r="N112" s="230" t="s">
        <v>52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165</v>
      </c>
      <c r="AT112" s="24" t="s">
        <v>160</v>
      </c>
      <c r="AU112" s="24" t="s">
        <v>92</v>
      </c>
      <c r="AY112" s="24" t="s">
        <v>157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90</v>
      </c>
      <c r="BK112" s="233">
        <f>ROUND(I112*H112,2)</f>
        <v>0</v>
      </c>
      <c r="BL112" s="24" t="s">
        <v>165</v>
      </c>
      <c r="BM112" s="24" t="s">
        <v>240</v>
      </c>
    </row>
    <row r="113" s="1" customFormat="1">
      <c r="B113" s="47"/>
      <c r="C113" s="75"/>
      <c r="D113" s="234" t="s">
        <v>167</v>
      </c>
      <c r="E113" s="75"/>
      <c r="F113" s="235" t="s">
        <v>241</v>
      </c>
      <c r="G113" s="75"/>
      <c r="H113" s="75"/>
      <c r="I113" s="192"/>
      <c r="J113" s="75"/>
      <c r="K113" s="75"/>
      <c r="L113" s="73"/>
      <c r="M113" s="236"/>
      <c r="N113" s="48"/>
      <c r="O113" s="48"/>
      <c r="P113" s="48"/>
      <c r="Q113" s="48"/>
      <c r="R113" s="48"/>
      <c r="S113" s="48"/>
      <c r="T113" s="96"/>
      <c r="AT113" s="24" t="s">
        <v>167</v>
      </c>
      <c r="AU113" s="24" t="s">
        <v>92</v>
      </c>
    </row>
    <row r="114" s="1" customFormat="1" ht="16.5" customHeight="1">
      <c r="B114" s="47"/>
      <c r="C114" s="222" t="s">
        <v>242</v>
      </c>
      <c r="D114" s="222" t="s">
        <v>160</v>
      </c>
      <c r="E114" s="223" t="s">
        <v>238</v>
      </c>
      <c r="F114" s="224" t="s">
        <v>239</v>
      </c>
      <c r="G114" s="225" t="s">
        <v>163</v>
      </c>
      <c r="H114" s="226">
        <v>1</v>
      </c>
      <c r="I114" s="227"/>
      <c r="J114" s="228">
        <f>ROUND(I114*H114,2)</f>
        <v>0</v>
      </c>
      <c r="K114" s="224" t="s">
        <v>164</v>
      </c>
      <c r="L114" s="73"/>
      <c r="M114" s="229" t="s">
        <v>80</v>
      </c>
      <c r="N114" s="230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165</v>
      </c>
      <c r="AT114" s="24" t="s">
        <v>160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165</v>
      </c>
      <c r="BM114" s="24" t="s">
        <v>243</v>
      </c>
    </row>
    <row r="115" s="1" customFormat="1">
      <c r="B115" s="47"/>
      <c r="C115" s="75"/>
      <c r="D115" s="234" t="s">
        <v>167</v>
      </c>
      <c r="E115" s="75"/>
      <c r="F115" s="235" t="s">
        <v>244</v>
      </c>
      <c r="G115" s="75"/>
      <c r="H115" s="75"/>
      <c r="I115" s="192"/>
      <c r="J115" s="75"/>
      <c r="K115" s="75"/>
      <c r="L115" s="73"/>
      <c r="M115" s="236"/>
      <c r="N115" s="48"/>
      <c r="O115" s="48"/>
      <c r="P115" s="48"/>
      <c r="Q115" s="48"/>
      <c r="R115" s="48"/>
      <c r="S115" s="48"/>
      <c r="T115" s="96"/>
      <c r="AT115" s="24" t="s">
        <v>167</v>
      </c>
      <c r="AU115" s="24" t="s">
        <v>92</v>
      </c>
    </row>
    <row r="116" s="1" customFormat="1" ht="16.5" customHeight="1">
      <c r="B116" s="47"/>
      <c r="C116" s="222" t="s">
        <v>245</v>
      </c>
      <c r="D116" s="222" t="s">
        <v>160</v>
      </c>
      <c r="E116" s="223" t="s">
        <v>246</v>
      </c>
      <c r="F116" s="224" t="s">
        <v>247</v>
      </c>
      <c r="G116" s="225" t="s">
        <v>163</v>
      </c>
      <c r="H116" s="226">
        <v>1</v>
      </c>
      <c r="I116" s="227"/>
      <c r="J116" s="228">
        <f>ROUND(I116*H116,2)</f>
        <v>0</v>
      </c>
      <c r="K116" s="224" t="s">
        <v>164</v>
      </c>
      <c r="L116" s="73"/>
      <c r="M116" s="229" t="s">
        <v>80</v>
      </c>
      <c r="N116" s="230" t="s">
        <v>52</v>
      </c>
      <c r="O116" s="48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AR116" s="24" t="s">
        <v>165</v>
      </c>
      <c r="AT116" s="24" t="s">
        <v>160</v>
      </c>
      <c r="AU116" s="24" t="s">
        <v>92</v>
      </c>
      <c r="AY116" s="24" t="s">
        <v>157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24" t="s">
        <v>90</v>
      </c>
      <c r="BK116" s="233">
        <f>ROUND(I116*H116,2)</f>
        <v>0</v>
      </c>
      <c r="BL116" s="24" t="s">
        <v>165</v>
      </c>
      <c r="BM116" s="24" t="s">
        <v>248</v>
      </c>
    </row>
    <row r="117" s="1" customFormat="1">
      <c r="B117" s="47"/>
      <c r="C117" s="75"/>
      <c r="D117" s="234" t="s">
        <v>167</v>
      </c>
      <c r="E117" s="75"/>
      <c r="F117" s="235" t="s">
        <v>249</v>
      </c>
      <c r="G117" s="75"/>
      <c r="H117" s="75"/>
      <c r="I117" s="192"/>
      <c r="J117" s="75"/>
      <c r="K117" s="75"/>
      <c r="L117" s="73"/>
      <c r="M117" s="236"/>
      <c r="N117" s="48"/>
      <c r="O117" s="48"/>
      <c r="P117" s="48"/>
      <c r="Q117" s="48"/>
      <c r="R117" s="48"/>
      <c r="S117" s="48"/>
      <c r="T117" s="96"/>
      <c r="AT117" s="24" t="s">
        <v>167</v>
      </c>
      <c r="AU117" s="24" t="s">
        <v>92</v>
      </c>
    </row>
    <row r="118" s="11" customFormat="1">
      <c r="B118" s="237"/>
      <c r="C118" s="238"/>
      <c r="D118" s="234" t="s">
        <v>182</v>
      </c>
      <c r="E118" s="239" t="s">
        <v>80</v>
      </c>
      <c r="F118" s="240" t="s">
        <v>90</v>
      </c>
      <c r="G118" s="238"/>
      <c r="H118" s="241">
        <v>1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182</v>
      </c>
      <c r="AU118" s="247" t="s">
        <v>92</v>
      </c>
      <c r="AV118" s="11" t="s">
        <v>92</v>
      </c>
      <c r="AW118" s="11" t="s">
        <v>44</v>
      </c>
      <c r="AX118" s="11" t="s">
        <v>82</v>
      </c>
      <c r="AY118" s="247" t="s">
        <v>157</v>
      </c>
    </row>
    <row r="119" s="12" customFormat="1">
      <c r="B119" s="248"/>
      <c r="C119" s="249"/>
      <c r="D119" s="234" t="s">
        <v>182</v>
      </c>
      <c r="E119" s="250" t="s">
        <v>80</v>
      </c>
      <c r="F119" s="251" t="s">
        <v>183</v>
      </c>
      <c r="G119" s="249"/>
      <c r="H119" s="252">
        <v>1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92</v>
      </c>
      <c r="AV119" s="12" t="s">
        <v>177</v>
      </c>
      <c r="AW119" s="12" t="s">
        <v>44</v>
      </c>
      <c r="AX119" s="12" t="s">
        <v>90</v>
      </c>
      <c r="AY119" s="258" t="s">
        <v>157</v>
      </c>
    </row>
    <row r="120" s="1" customFormat="1" ht="25.5" customHeight="1">
      <c r="B120" s="47"/>
      <c r="C120" s="222" t="s">
        <v>250</v>
      </c>
      <c r="D120" s="222" t="s">
        <v>160</v>
      </c>
      <c r="E120" s="223" t="s">
        <v>251</v>
      </c>
      <c r="F120" s="224" t="s">
        <v>252</v>
      </c>
      <c r="G120" s="225" t="s">
        <v>163</v>
      </c>
      <c r="H120" s="226">
        <v>1</v>
      </c>
      <c r="I120" s="227"/>
      <c r="J120" s="228">
        <f>ROUND(I120*H120,2)</f>
        <v>0</v>
      </c>
      <c r="K120" s="224" t="s">
        <v>164</v>
      </c>
      <c r="L120" s="73"/>
      <c r="M120" s="229" t="s">
        <v>80</v>
      </c>
      <c r="N120" s="230" t="s">
        <v>52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165</v>
      </c>
      <c r="AT120" s="24" t="s">
        <v>160</v>
      </c>
      <c r="AU120" s="24" t="s">
        <v>92</v>
      </c>
      <c r="AY120" s="24" t="s">
        <v>157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90</v>
      </c>
      <c r="BK120" s="233">
        <f>ROUND(I120*H120,2)</f>
        <v>0</v>
      </c>
      <c r="BL120" s="24" t="s">
        <v>165</v>
      </c>
      <c r="BM120" s="24" t="s">
        <v>253</v>
      </c>
    </row>
    <row r="121" s="1" customFormat="1">
      <c r="B121" s="47"/>
      <c r="C121" s="75"/>
      <c r="D121" s="234" t="s">
        <v>167</v>
      </c>
      <c r="E121" s="75"/>
      <c r="F121" s="235" t="s">
        <v>254</v>
      </c>
      <c r="G121" s="75"/>
      <c r="H121" s="75"/>
      <c r="I121" s="192"/>
      <c r="J121" s="75"/>
      <c r="K121" s="75"/>
      <c r="L121" s="73"/>
      <c r="M121" s="236"/>
      <c r="N121" s="48"/>
      <c r="O121" s="48"/>
      <c r="P121" s="48"/>
      <c r="Q121" s="48"/>
      <c r="R121" s="48"/>
      <c r="S121" s="48"/>
      <c r="T121" s="96"/>
      <c r="AT121" s="24" t="s">
        <v>167</v>
      </c>
      <c r="AU121" s="24" t="s">
        <v>92</v>
      </c>
    </row>
    <row r="122" s="10" customFormat="1" ht="29.88" customHeight="1">
      <c r="B122" s="206"/>
      <c r="C122" s="207"/>
      <c r="D122" s="208" t="s">
        <v>81</v>
      </c>
      <c r="E122" s="220" t="s">
        <v>255</v>
      </c>
      <c r="F122" s="220" t="s">
        <v>256</v>
      </c>
      <c r="G122" s="207"/>
      <c r="H122" s="207"/>
      <c r="I122" s="210"/>
      <c r="J122" s="221">
        <f>BK122</f>
        <v>0</v>
      </c>
      <c r="K122" s="207"/>
      <c r="L122" s="212"/>
      <c r="M122" s="213"/>
      <c r="N122" s="214"/>
      <c r="O122" s="214"/>
      <c r="P122" s="215">
        <f>SUM(P123:P125)</f>
        <v>0</v>
      </c>
      <c r="Q122" s="214"/>
      <c r="R122" s="215">
        <f>SUM(R123:R125)</f>
        <v>0</v>
      </c>
      <c r="S122" s="214"/>
      <c r="T122" s="216">
        <f>SUM(T123:T125)</f>
        <v>0</v>
      </c>
      <c r="AR122" s="217" t="s">
        <v>156</v>
      </c>
      <c r="AT122" s="218" t="s">
        <v>81</v>
      </c>
      <c r="AU122" s="218" t="s">
        <v>90</v>
      </c>
      <c r="AY122" s="217" t="s">
        <v>157</v>
      </c>
      <c r="BK122" s="219">
        <f>SUM(BK123:BK125)</f>
        <v>0</v>
      </c>
    </row>
    <row r="123" s="1" customFormat="1" ht="16.5" customHeight="1">
      <c r="B123" s="47"/>
      <c r="C123" s="222" t="s">
        <v>9</v>
      </c>
      <c r="D123" s="222" t="s">
        <v>160</v>
      </c>
      <c r="E123" s="223" t="s">
        <v>257</v>
      </c>
      <c r="F123" s="224" t="s">
        <v>258</v>
      </c>
      <c r="G123" s="225" t="s">
        <v>163</v>
      </c>
      <c r="H123" s="226">
        <v>1</v>
      </c>
      <c r="I123" s="227"/>
      <c r="J123" s="228">
        <f>ROUND(I123*H123,2)</f>
        <v>0</v>
      </c>
      <c r="K123" s="224" t="s">
        <v>164</v>
      </c>
      <c r="L123" s="73"/>
      <c r="M123" s="229" t="s">
        <v>80</v>
      </c>
      <c r="N123" s="230" t="s">
        <v>52</v>
      </c>
      <c r="O123" s="48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4" t="s">
        <v>165</v>
      </c>
      <c r="AT123" s="24" t="s">
        <v>160</v>
      </c>
      <c r="AU123" s="24" t="s">
        <v>92</v>
      </c>
      <c r="AY123" s="24" t="s">
        <v>157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24" t="s">
        <v>90</v>
      </c>
      <c r="BK123" s="233">
        <f>ROUND(I123*H123,2)</f>
        <v>0</v>
      </c>
      <c r="BL123" s="24" t="s">
        <v>165</v>
      </c>
      <c r="BM123" s="24" t="s">
        <v>259</v>
      </c>
    </row>
    <row r="124" s="11" customFormat="1">
      <c r="B124" s="237"/>
      <c r="C124" s="238"/>
      <c r="D124" s="234" t="s">
        <v>182</v>
      </c>
      <c r="E124" s="239" t="s">
        <v>80</v>
      </c>
      <c r="F124" s="240" t="s">
        <v>90</v>
      </c>
      <c r="G124" s="238"/>
      <c r="H124" s="241">
        <v>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182</v>
      </c>
      <c r="AU124" s="247" t="s">
        <v>92</v>
      </c>
      <c r="AV124" s="11" t="s">
        <v>92</v>
      </c>
      <c r="AW124" s="11" t="s">
        <v>44</v>
      </c>
      <c r="AX124" s="11" t="s">
        <v>82</v>
      </c>
      <c r="AY124" s="247" t="s">
        <v>157</v>
      </c>
    </row>
    <row r="125" s="12" customFormat="1">
      <c r="B125" s="248"/>
      <c r="C125" s="249"/>
      <c r="D125" s="234" t="s">
        <v>182</v>
      </c>
      <c r="E125" s="250" t="s">
        <v>80</v>
      </c>
      <c r="F125" s="251" t="s">
        <v>183</v>
      </c>
      <c r="G125" s="249"/>
      <c r="H125" s="252">
        <v>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92</v>
      </c>
      <c r="AV125" s="12" t="s">
        <v>177</v>
      </c>
      <c r="AW125" s="12" t="s">
        <v>44</v>
      </c>
      <c r="AX125" s="12" t="s">
        <v>90</v>
      </c>
      <c r="AY125" s="258" t="s">
        <v>157</v>
      </c>
    </row>
    <row r="126" s="10" customFormat="1" ht="29.88" customHeight="1">
      <c r="B126" s="206"/>
      <c r="C126" s="207"/>
      <c r="D126" s="208" t="s">
        <v>81</v>
      </c>
      <c r="E126" s="220" t="s">
        <v>260</v>
      </c>
      <c r="F126" s="220" t="s">
        <v>261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SUM(P127:P128)</f>
        <v>0</v>
      </c>
      <c r="Q126" s="214"/>
      <c r="R126" s="215">
        <f>SUM(R127:R128)</f>
        <v>0</v>
      </c>
      <c r="S126" s="214"/>
      <c r="T126" s="216">
        <f>SUM(T127:T128)</f>
        <v>0</v>
      </c>
      <c r="AR126" s="217" t="s">
        <v>156</v>
      </c>
      <c r="AT126" s="218" t="s">
        <v>81</v>
      </c>
      <c r="AU126" s="218" t="s">
        <v>90</v>
      </c>
      <c r="AY126" s="217" t="s">
        <v>157</v>
      </c>
      <c r="BK126" s="219">
        <f>SUM(BK127:BK128)</f>
        <v>0</v>
      </c>
    </row>
    <row r="127" s="1" customFormat="1" ht="16.5" customHeight="1">
      <c r="B127" s="47"/>
      <c r="C127" s="222" t="s">
        <v>262</v>
      </c>
      <c r="D127" s="222" t="s">
        <v>160</v>
      </c>
      <c r="E127" s="223" t="s">
        <v>263</v>
      </c>
      <c r="F127" s="224" t="s">
        <v>261</v>
      </c>
      <c r="G127" s="225" t="s">
        <v>163</v>
      </c>
      <c r="H127" s="226">
        <v>1</v>
      </c>
      <c r="I127" s="227"/>
      <c r="J127" s="228">
        <f>ROUND(I127*H127,2)</f>
        <v>0</v>
      </c>
      <c r="K127" s="224" t="s">
        <v>164</v>
      </c>
      <c r="L127" s="73"/>
      <c r="M127" s="229" t="s">
        <v>80</v>
      </c>
      <c r="N127" s="230" t="s">
        <v>52</v>
      </c>
      <c r="O127" s="48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4" t="s">
        <v>165</v>
      </c>
      <c r="AT127" s="24" t="s">
        <v>160</v>
      </c>
      <c r="AU127" s="24" t="s">
        <v>92</v>
      </c>
      <c r="AY127" s="24" t="s">
        <v>157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90</v>
      </c>
      <c r="BK127" s="233">
        <f>ROUND(I127*H127,2)</f>
        <v>0</v>
      </c>
      <c r="BL127" s="24" t="s">
        <v>165</v>
      </c>
      <c r="BM127" s="24" t="s">
        <v>264</v>
      </c>
    </row>
    <row r="128" s="1" customFormat="1">
      <c r="B128" s="47"/>
      <c r="C128" s="75"/>
      <c r="D128" s="234" t="s">
        <v>167</v>
      </c>
      <c r="E128" s="75"/>
      <c r="F128" s="235" t="s">
        <v>265</v>
      </c>
      <c r="G128" s="75"/>
      <c r="H128" s="75"/>
      <c r="I128" s="192"/>
      <c r="J128" s="75"/>
      <c r="K128" s="75"/>
      <c r="L128" s="73"/>
      <c r="M128" s="236"/>
      <c r="N128" s="48"/>
      <c r="O128" s="48"/>
      <c r="P128" s="48"/>
      <c r="Q128" s="48"/>
      <c r="R128" s="48"/>
      <c r="S128" s="48"/>
      <c r="T128" s="96"/>
      <c r="AT128" s="24" t="s">
        <v>167</v>
      </c>
      <c r="AU128" s="24" t="s">
        <v>92</v>
      </c>
    </row>
    <row r="129" s="10" customFormat="1" ht="29.88" customHeight="1">
      <c r="B129" s="206"/>
      <c r="C129" s="207"/>
      <c r="D129" s="208" t="s">
        <v>81</v>
      </c>
      <c r="E129" s="220" t="s">
        <v>266</v>
      </c>
      <c r="F129" s="220" t="s">
        <v>267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P130</f>
        <v>0</v>
      </c>
      <c r="Q129" s="214"/>
      <c r="R129" s="215">
        <f>R130</f>
        <v>0</v>
      </c>
      <c r="S129" s="214"/>
      <c r="T129" s="216">
        <f>T130</f>
        <v>0</v>
      </c>
      <c r="AR129" s="217" t="s">
        <v>156</v>
      </c>
      <c r="AT129" s="218" t="s">
        <v>81</v>
      </c>
      <c r="AU129" s="218" t="s">
        <v>90</v>
      </c>
      <c r="AY129" s="217" t="s">
        <v>157</v>
      </c>
      <c r="BK129" s="219">
        <f>BK130</f>
        <v>0</v>
      </c>
    </row>
    <row r="130" s="1" customFormat="1" ht="16.5" customHeight="1">
      <c r="B130" s="47"/>
      <c r="C130" s="222" t="s">
        <v>268</v>
      </c>
      <c r="D130" s="222" t="s">
        <v>160</v>
      </c>
      <c r="E130" s="223" t="s">
        <v>269</v>
      </c>
      <c r="F130" s="224" t="s">
        <v>270</v>
      </c>
      <c r="G130" s="225" t="s">
        <v>163</v>
      </c>
      <c r="H130" s="226">
        <v>1</v>
      </c>
      <c r="I130" s="227"/>
      <c r="J130" s="228">
        <f>ROUND(I130*H130,2)</f>
        <v>0</v>
      </c>
      <c r="K130" s="224" t="s">
        <v>164</v>
      </c>
      <c r="L130" s="73"/>
      <c r="M130" s="229" t="s">
        <v>80</v>
      </c>
      <c r="N130" s="259" t="s">
        <v>52</v>
      </c>
      <c r="O130" s="260"/>
      <c r="P130" s="261">
        <f>O130*H130</f>
        <v>0</v>
      </c>
      <c r="Q130" s="261">
        <v>0</v>
      </c>
      <c r="R130" s="261">
        <f>Q130*H130</f>
        <v>0</v>
      </c>
      <c r="S130" s="261">
        <v>0</v>
      </c>
      <c r="T130" s="262">
        <f>S130*H130</f>
        <v>0</v>
      </c>
      <c r="AR130" s="24" t="s">
        <v>165</v>
      </c>
      <c r="AT130" s="24" t="s">
        <v>160</v>
      </c>
      <c r="AU130" s="24" t="s">
        <v>92</v>
      </c>
      <c r="AY130" s="24" t="s">
        <v>157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90</v>
      </c>
      <c r="BK130" s="233">
        <f>ROUND(I130*H130,2)</f>
        <v>0</v>
      </c>
      <c r="BL130" s="24" t="s">
        <v>165</v>
      </c>
      <c r="BM130" s="24" t="s">
        <v>271</v>
      </c>
    </row>
    <row r="131" s="1" customFormat="1" ht="6.96" customHeight="1">
      <c r="B131" s="68"/>
      <c r="C131" s="69"/>
      <c r="D131" s="69"/>
      <c r="E131" s="69"/>
      <c r="F131" s="69"/>
      <c r="G131" s="69"/>
      <c r="H131" s="69"/>
      <c r="I131" s="167"/>
      <c r="J131" s="69"/>
      <c r="K131" s="69"/>
      <c r="L131" s="73"/>
    </row>
  </sheetData>
  <sheetProtection sheet="1" autoFilter="0" formatColumns="0" formatRows="0" objects="1" scenarios="1" spinCount="100000" saltValue="TlFXbmx4vNUtZ7cS7GdDYiS3Vo8UJfS3ukkrAwkYn/zzLpI9exdBzXaiT4nBukgR/W2YhYILejcU1BJXd7Mn8w==" hashValue="s/4jr4Flu0Uo1Gwd1kbGmgCNMoO07h02gWa4clcTedYYdcdly9BoIbRzFZ8iYDT8w1LxLhOhj6O18dOe04cGvQ==" algorithmName="SHA-512" password="CC35"/>
  <autoFilter ref="C82:K130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272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ROUND(SUM(BE79:BE145), 2)</f>
        <v>0</v>
      </c>
      <c r="G30" s="48"/>
      <c r="H30" s="48"/>
      <c r="I30" s="159">
        <v>0.20999999999999999</v>
      </c>
      <c r="J30" s="158">
        <f>ROUND(ROUND((SUM(BE79:BE145)),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ROUND(SUM(BF79:BF145), 2)</f>
        <v>0</v>
      </c>
      <c r="G31" s="48"/>
      <c r="H31" s="48"/>
      <c r="I31" s="159">
        <v>0.14999999999999999</v>
      </c>
      <c r="J31" s="158">
        <f>ROUND(ROUND((SUM(BF79:BF145)),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ROUND(SUM(BG79:BG145),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ROUND(SUM(BH79:BH145),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ROUND(SUM(BI79:BI145),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181 - DIO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J80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J81</f>
        <v>0</v>
      </c>
      <c r="K58" s="191"/>
    </row>
    <row r="59" s="8" customFormat="1" ht="19.92" customHeight="1">
      <c r="B59" s="185"/>
      <c r="C59" s="186"/>
      <c r="D59" s="187" t="s">
        <v>275</v>
      </c>
      <c r="E59" s="188"/>
      <c r="F59" s="188"/>
      <c r="G59" s="188"/>
      <c r="H59" s="188"/>
      <c r="I59" s="189"/>
      <c r="J59" s="190">
        <f>J88</f>
        <v>0</v>
      </c>
      <c r="K59" s="19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140</v>
      </c>
      <c r="D66" s="75"/>
      <c r="E66" s="75"/>
      <c r="F66" s="75"/>
      <c r="G66" s="75"/>
      <c r="H66" s="75"/>
      <c r="I66" s="192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92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92"/>
      <c r="J68" s="75"/>
      <c r="K68" s="75"/>
      <c r="L68" s="73"/>
    </row>
    <row r="69" s="1" customFormat="1" ht="16.5" customHeight="1">
      <c r="B69" s="47"/>
      <c r="C69" s="75"/>
      <c r="D69" s="75"/>
      <c r="E69" s="193" t="str">
        <f>E7</f>
        <v>B062-Švehlova , oprava mostu č. akce 1022, Praha 15 - vypracování PD a zajištění IČ</v>
      </c>
      <c r="F69" s="77"/>
      <c r="G69" s="77"/>
      <c r="H69" s="77"/>
      <c r="I69" s="192"/>
      <c r="J69" s="75"/>
      <c r="K69" s="75"/>
      <c r="L69" s="73"/>
    </row>
    <row r="70" s="1" customFormat="1" ht="14.4" customHeight="1">
      <c r="B70" s="47"/>
      <c r="C70" s="77" t="s">
        <v>126</v>
      </c>
      <c r="D70" s="75"/>
      <c r="E70" s="75"/>
      <c r="F70" s="75"/>
      <c r="G70" s="75"/>
      <c r="H70" s="75"/>
      <c r="I70" s="192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>SO 181 - DIO</v>
      </c>
      <c r="F71" s="75"/>
      <c r="G71" s="75"/>
      <c r="H71" s="75"/>
      <c r="I71" s="192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92"/>
      <c r="J72" s="75"/>
      <c r="K72" s="75"/>
      <c r="L72" s="73"/>
    </row>
    <row r="73" s="1" customFormat="1" ht="18" customHeight="1">
      <c r="B73" s="47"/>
      <c r="C73" s="77" t="s">
        <v>24</v>
      </c>
      <c r="D73" s="75"/>
      <c r="E73" s="75"/>
      <c r="F73" s="194" t="str">
        <f>F12</f>
        <v>Praha</v>
      </c>
      <c r="G73" s="75"/>
      <c r="H73" s="75"/>
      <c r="I73" s="195" t="s">
        <v>26</v>
      </c>
      <c r="J73" s="86" t="str">
        <f>IF(J12="","",J12)</f>
        <v>8. 10. 2018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>
      <c r="B75" s="47"/>
      <c r="C75" s="77" t="s">
        <v>32</v>
      </c>
      <c r="D75" s="75"/>
      <c r="E75" s="75"/>
      <c r="F75" s="194" t="str">
        <f>E15</f>
        <v>TSK hl. m. Prahy, a.s.</v>
      </c>
      <c r="G75" s="75"/>
      <c r="H75" s="75"/>
      <c r="I75" s="195" t="s">
        <v>40</v>
      </c>
      <c r="J75" s="194" t="str">
        <f>E21</f>
        <v>Pontex, spol. s r.o.</v>
      </c>
      <c r="K75" s="75"/>
      <c r="L75" s="73"/>
    </row>
    <row r="76" s="1" customFormat="1" ht="14.4" customHeight="1">
      <c r="B76" s="47"/>
      <c r="C76" s="77" t="s">
        <v>38</v>
      </c>
      <c r="D76" s="75"/>
      <c r="E76" s="75"/>
      <c r="F76" s="194" t="str">
        <f>IF(E18="","",E18)</f>
        <v/>
      </c>
      <c r="G76" s="75"/>
      <c r="H76" s="75"/>
      <c r="I76" s="192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92"/>
      <c r="J77" s="75"/>
      <c r="K77" s="75"/>
      <c r="L77" s="73"/>
    </row>
    <row r="78" s="9" customFormat="1" ht="29.28" customHeight="1">
      <c r="B78" s="196"/>
      <c r="C78" s="197" t="s">
        <v>141</v>
      </c>
      <c r="D78" s="198" t="s">
        <v>66</v>
      </c>
      <c r="E78" s="198" t="s">
        <v>62</v>
      </c>
      <c r="F78" s="198" t="s">
        <v>142</v>
      </c>
      <c r="G78" s="198" t="s">
        <v>143</v>
      </c>
      <c r="H78" s="198" t="s">
        <v>144</v>
      </c>
      <c r="I78" s="199" t="s">
        <v>145</v>
      </c>
      <c r="J78" s="198" t="s">
        <v>130</v>
      </c>
      <c r="K78" s="200" t="s">
        <v>146</v>
      </c>
      <c r="L78" s="201"/>
      <c r="M78" s="103" t="s">
        <v>147</v>
      </c>
      <c r="N78" s="104" t="s">
        <v>51</v>
      </c>
      <c r="O78" s="104" t="s">
        <v>148</v>
      </c>
      <c r="P78" s="104" t="s">
        <v>149</v>
      </c>
      <c r="Q78" s="104" t="s">
        <v>150</v>
      </c>
      <c r="R78" s="104" t="s">
        <v>151</v>
      </c>
      <c r="S78" s="104" t="s">
        <v>152</v>
      </c>
      <c r="T78" s="105" t="s">
        <v>153</v>
      </c>
    </row>
    <row r="79" s="1" customFormat="1" ht="29.28" customHeight="1">
      <c r="B79" s="47"/>
      <c r="C79" s="109" t="s">
        <v>131</v>
      </c>
      <c r="D79" s="75"/>
      <c r="E79" s="75"/>
      <c r="F79" s="75"/>
      <c r="G79" s="75"/>
      <c r="H79" s="75"/>
      <c r="I79" s="192"/>
      <c r="J79" s="202">
        <f>BK79</f>
        <v>0</v>
      </c>
      <c r="K79" s="75"/>
      <c r="L79" s="73"/>
      <c r="M79" s="106"/>
      <c r="N79" s="107"/>
      <c r="O79" s="107"/>
      <c r="P79" s="203">
        <f>P80</f>
        <v>0</v>
      </c>
      <c r="Q79" s="107"/>
      <c r="R79" s="203">
        <f>R80</f>
        <v>72.657740000000018</v>
      </c>
      <c r="S79" s="107"/>
      <c r="T79" s="204">
        <f>T80</f>
        <v>75.899999999999991</v>
      </c>
      <c r="AT79" s="24" t="s">
        <v>81</v>
      </c>
      <c r="AU79" s="24" t="s">
        <v>132</v>
      </c>
      <c r="BK79" s="205">
        <f>BK80</f>
        <v>0</v>
      </c>
    </row>
    <row r="80" s="10" customFormat="1" ht="37.44001" customHeight="1">
      <c r="B80" s="206"/>
      <c r="C80" s="207"/>
      <c r="D80" s="208" t="s">
        <v>81</v>
      </c>
      <c r="E80" s="209" t="s">
        <v>276</v>
      </c>
      <c r="F80" s="209" t="s">
        <v>277</v>
      </c>
      <c r="G80" s="207"/>
      <c r="H80" s="207"/>
      <c r="I80" s="210"/>
      <c r="J80" s="211">
        <f>BK80</f>
        <v>0</v>
      </c>
      <c r="K80" s="207"/>
      <c r="L80" s="212"/>
      <c r="M80" s="213"/>
      <c r="N80" s="214"/>
      <c r="O80" s="214"/>
      <c r="P80" s="215">
        <f>P81+P88</f>
        <v>0</v>
      </c>
      <c r="Q80" s="214"/>
      <c r="R80" s="215">
        <f>R81+R88</f>
        <v>72.657740000000018</v>
      </c>
      <c r="S80" s="214"/>
      <c r="T80" s="216">
        <f>T81+T88</f>
        <v>75.899999999999991</v>
      </c>
      <c r="AR80" s="217" t="s">
        <v>90</v>
      </c>
      <c r="AT80" s="218" t="s">
        <v>81</v>
      </c>
      <c r="AU80" s="218" t="s">
        <v>82</v>
      </c>
      <c r="AY80" s="217" t="s">
        <v>157</v>
      </c>
      <c r="BK80" s="219">
        <f>BK81+BK88</f>
        <v>0</v>
      </c>
    </row>
    <row r="81" s="10" customFormat="1" ht="19.92" customHeight="1">
      <c r="B81" s="206"/>
      <c r="C81" s="207"/>
      <c r="D81" s="208" t="s">
        <v>81</v>
      </c>
      <c r="E81" s="220" t="s">
        <v>90</v>
      </c>
      <c r="F81" s="220" t="s">
        <v>278</v>
      </c>
      <c r="G81" s="207"/>
      <c r="H81" s="207"/>
      <c r="I81" s="210"/>
      <c r="J81" s="221">
        <f>BK81</f>
        <v>0</v>
      </c>
      <c r="K81" s="207"/>
      <c r="L81" s="212"/>
      <c r="M81" s="213"/>
      <c r="N81" s="214"/>
      <c r="O81" s="214"/>
      <c r="P81" s="215">
        <f>SUM(P82:P87)</f>
        <v>0</v>
      </c>
      <c r="Q81" s="214"/>
      <c r="R81" s="215">
        <f>SUM(R82:R87)</f>
        <v>0.026699999999999998</v>
      </c>
      <c r="S81" s="214"/>
      <c r="T81" s="216">
        <f>SUM(T82:T87)</f>
        <v>0</v>
      </c>
      <c r="AR81" s="217" t="s">
        <v>90</v>
      </c>
      <c r="AT81" s="218" t="s">
        <v>81</v>
      </c>
      <c r="AU81" s="218" t="s">
        <v>90</v>
      </c>
      <c r="AY81" s="217" t="s">
        <v>157</v>
      </c>
      <c r="BK81" s="219">
        <f>SUM(BK82:BK87)</f>
        <v>0</v>
      </c>
    </row>
    <row r="82" s="1" customFormat="1" ht="25.5" customHeight="1">
      <c r="B82" s="47"/>
      <c r="C82" s="222" t="s">
        <v>245</v>
      </c>
      <c r="D82" s="222" t="s">
        <v>160</v>
      </c>
      <c r="E82" s="223" t="s">
        <v>279</v>
      </c>
      <c r="F82" s="224" t="s">
        <v>280</v>
      </c>
      <c r="G82" s="225" t="s">
        <v>281</v>
      </c>
      <c r="H82" s="226">
        <v>89</v>
      </c>
      <c r="I82" s="227"/>
      <c r="J82" s="228">
        <f>ROUND(I82*H82,2)</f>
        <v>0</v>
      </c>
      <c r="K82" s="224" t="s">
        <v>164</v>
      </c>
      <c r="L82" s="73"/>
      <c r="M82" s="229" t="s">
        <v>80</v>
      </c>
      <c r="N82" s="230" t="s">
        <v>52</v>
      </c>
      <c r="O82" s="48"/>
      <c r="P82" s="231">
        <f>O82*H82</f>
        <v>0</v>
      </c>
      <c r="Q82" s="231">
        <v>0.00029999999999999997</v>
      </c>
      <c r="R82" s="231">
        <f>Q82*H82</f>
        <v>0.026699999999999998</v>
      </c>
      <c r="S82" s="231">
        <v>0</v>
      </c>
      <c r="T82" s="232">
        <f>S82*H82</f>
        <v>0</v>
      </c>
      <c r="AR82" s="24" t="s">
        <v>177</v>
      </c>
      <c r="AT82" s="24" t="s">
        <v>160</v>
      </c>
      <c r="AU82" s="24" t="s">
        <v>92</v>
      </c>
      <c r="AY82" s="24" t="s">
        <v>157</v>
      </c>
      <c r="BE82" s="233">
        <f>IF(N82="základní",J82,0)</f>
        <v>0</v>
      </c>
      <c r="BF82" s="233">
        <f>IF(N82="snížená",J82,0)</f>
        <v>0</v>
      </c>
      <c r="BG82" s="233">
        <f>IF(N82="zákl. přenesená",J82,0)</f>
        <v>0</v>
      </c>
      <c r="BH82" s="233">
        <f>IF(N82="sníž. přenesená",J82,0)</f>
        <v>0</v>
      </c>
      <c r="BI82" s="233">
        <f>IF(N82="nulová",J82,0)</f>
        <v>0</v>
      </c>
      <c r="BJ82" s="24" t="s">
        <v>90</v>
      </c>
      <c r="BK82" s="233">
        <f>ROUND(I82*H82,2)</f>
        <v>0</v>
      </c>
      <c r="BL82" s="24" t="s">
        <v>177</v>
      </c>
      <c r="BM82" s="24" t="s">
        <v>282</v>
      </c>
    </row>
    <row r="83" s="11" customFormat="1">
      <c r="B83" s="237"/>
      <c r="C83" s="238"/>
      <c r="D83" s="234" t="s">
        <v>182</v>
      </c>
      <c r="E83" s="239" t="s">
        <v>80</v>
      </c>
      <c r="F83" s="240" t="s">
        <v>283</v>
      </c>
      <c r="G83" s="238"/>
      <c r="H83" s="241">
        <v>89</v>
      </c>
      <c r="I83" s="242"/>
      <c r="J83" s="238"/>
      <c r="K83" s="238"/>
      <c r="L83" s="243"/>
      <c r="M83" s="244"/>
      <c r="N83" s="245"/>
      <c r="O83" s="245"/>
      <c r="P83" s="245"/>
      <c r="Q83" s="245"/>
      <c r="R83" s="245"/>
      <c r="S83" s="245"/>
      <c r="T83" s="246"/>
      <c r="AT83" s="247" t="s">
        <v>182</v>
      </c>
      <c r="AU83" s="247" t="s">
        <v>92</v>
      </c>
      <c r="AV83" s="11" t="s">
        <v>92</v>
      </c>
      <c r="AW83" s="11" t="s">
        <v>44</v>
      </c>
      <c r="AX83" s="11" t="s">
        <v>82</v>
      </c>
      <c r="AY83" s="247" t="s">
        <v>157</v>
      </c>
    </row>
    <row r="84" s="12" customFormat="1">
      <c r="B84" s="248"/>
      <c r="C84" s="249"/>
      <c r="D84" s="234" t="s">
        <v>182</v>
      </c>
      <c r="E84" s="250" t="s">
        <v>80</v>
      </c>
      <c r="F84" s="251" t="s">
        <v>183</v>
      </c>
      <c r="G84" s="249"/>
      <c r="H84" s="252">
        <v>89</v>
      </c>
      <c r="I84" s="253"/>
      <c r="J84" s="249"/>
      <c r="K84" s="249"/>
      <c r="L84" s="254"/>
      <c r="M84" s="255"/>
      <c r="N84" s="256"/>
      <c r="O84" s="256"/>
      <c r="P84" s="256"/>
      <c r="Q84" s="256"/>
      <c r="R84" s="256"/>
      <c r="S84" s="256"/>
      <c r="T84" s="257"/>
      <c r="AT84" s="258" t="s">
        <v>182</v>
      </c>
      <c r="AU84" s="258" t="s">
        <v>92</v>
      </c>
      <c r="AV84" s="12" t="s">
        <v>177</v>
      </c>
      <c r="AW84" s="12" t="s">
        <v>44</v>
      </c>
      <c r="AX84" s="12" t="s">
        <v>90</v>
      </c>
      <c r="AY84" s="258" t="s">
        <v>157</v>
      </c>
    </row>
    <row r="85" s="1" customFormat="1" ht="25.5" customHeight="1">
      <c r="B85" s="47"/>
      <c r="C85" s="222" t="s">
        <v>250</v>
      </c>
      <c r="D85" s="222" t="s">
        <v>160</v>
      </c>
      <c r="E85" s="223" t="s">
        <v>284</v>
      </c>
      <c r="F85" s="224" t="s">
        <v>285</v>
      </c>
      <c r="G85" s="225" t="s">
        <v>281</v>
      </c>
      <c r="H85" s="226">
        <v>89</v>
      </c>
      <c r="I85" s="227"/>
      <c r="J85" s="228">
        <f>ROUND(I85*H85,2)</f>
        <v>0</v>
      </c>
      <c r="K85" s="224" t="s">
        <v>164</v>
      </c>
      <c r="L85" s="73"/>
      <c r="M85" s="229" t="s">
        <v>80</v>
      </c>
      <c r="N85" s="230" t="s">
        <v>52</v>
      </c>
      <c r="O85" s="48"/>
      <c r="P85" s="231">
        <f>O85*H85</f>
        <v>0</v>
      </c>
      <c r="Q85" s="231">
        <v>0</v>
      </c>
      <c r="R85" s="231">
        <f>Q85*H85</f>
        <v>0</v>
      </c>
      <c r="S85" s="231">
        <v>0</v>
      </c>
      <c r="T85" s="232">
        <f>S85*H85</f>
        <v>0</v>
      </c>
      <c r="AR85" s="24" t="s">
        <v>177</v>
      </c>
      <c r="AT85" s="24" t="s">
        <v>160</v>
      </c>
      <c r="AU85" s="24" t="s">
        <v>92</v>
      </c>
      <c r="AY85" s="24" t="s">
        <v>157</v>
      </c>
      <c r="BE85" s="233">
        <f>IF(N85="základní",J85,0)</f>
        <v>0</v>
      </c>
      <c r="BF85" s="233">
        <f>IF(N85="snížená",J85,0)</f>
        <v>0</v>
      </c>
      <c r="BG85" s="233">
        <f>IF(N85="zákl. přenesená",J85,0)</f>
        <v>0</v>
      </c>
      <c r="BH85" s="233">
        <f>IF(N85="sníž. přenesená",J85,0)</f>
        <v>0</v>
      </c>
      <c r="BI85" s="233">
        <f>IF(N85="nulová",J85,0)</f>
        <v>0</v>
      </c>
      <c r="BJ85" s="24" t="s">
        <v>90</v>
      </c>
      <c r="BK85" s="233">
        <f>ROUND(I85*H85,2)</f>
        <v>0</v>
      </c>
      <c r="BL85" s="24" t="s">
        <v>177</v>
      </c>
      <c r="BM85" s="24" t="s">
        <v>286</v>
      </c>
    </row>
    <row r="86" s="11" customFormat="1">
      <c r="B86" s="237"/>
      <c r="C86" s="238"/>
      <c r="D86" s="234" t="s">
        <v>182</v>
      </c>
      <c r="E86" s="239" t="s">
        <v>80</v>
      </c>
      <c r="F86" s="240" t="s">
        <v>283</v>
      </c>
      <c r="G86" s="238"/>
      <c r="H86" s="241">
        <v>89</v>
      </c>
      <c r="I86" s="242"/>
      <c r="J86" s="238"/>
      <c r="K86" s="238"/>
      <c r="L86" s="243"/>
      <c r="M86" s="244"/>
      <c r="N86" s="245"/>
      <c r="O86" s="245"/>
      <c r="P86" s="245"/>
      <c r="Q86" s="245"/>
      <c r="R86" s="245"/>
      <c r="S86" s="245"/>
      <c r="T86" s="246"/>
      <c r="AT86" s="247" t="s">
        <v>182</v>
      </c>
      <c r="AU86" s="247" t="s">
        <v>92</v>
      </c>
      <c r="AV86" s="11" t="s">
        <v>92</v>
      </c>
      <c r="AW86" s="11" t="s">
        <v>44</v>
      </c>
      <c r="AX86" s="11" t="s">
        <v>82</v>
      </c>
      <c r="AY86" s="247" t="s">
        <v>157</v>
      </c>
    </row>
    <row r="87" s="12" customFormat="1">
      <c r="B87" s="248"/>
      <c r="C87" s="249"/>
      <c r="D87" s="234" t="s">
        <v>182</v>
      </c>
      <c r="E87" s="250" t="s">
        <v>80</v>
      </c>
      <c r="F87" s="251" t="s">
        <v>183</v>
      </c>
      <c r="G87" s="249"/>
      <c r="H87" s="252">
        <v>89</v>
      </c>
      <c r="I87" s="253"/>
      <c r="J87" s="249"/>
      <c r="K87" s="249"/>
      <c r="L87" s="254"/>
      <c r="M87" s="255"/>
      <c r="N87" s="256"/>
      <c r="O87" s="256"/>
      <c r="P87" s="256"/>
      <c r="Q87" s="256"/>
      <c r="R87" s="256"/>
      <c r="S87" s="256"/>
      <c r="T87" s="257"/>
      <c r="AT87" s="258" t="s">
        <v>182</v>
      </c>
      <c r="AU87" s="258" t="s">
        <v>92</v>
      </c>
      <c r="AV87" s="12" t="s">
        <v>177</v>
      </c>
      <c r="AW87" s="12" t="s">
        <v>44</v>
      </c>
      <c r="AX87" s="12" t="s">
        <v>90</v>
      </c>
      <c r="AY87" s="258" t="s">
        <v>157</v>
      </c>
    </row>
    <row r="88" s="10" customFormat="1" ht="29.88" customHeight="1">
      <c r="B88" s="206"/>
      <c r="C88" s="207"/>
      <c r="D88" s="208" t="s">
        <v>81</v>
      </c>
      <c r="E88" s="220" t="s">
        <v>203</v>
      </c>
      <c r="F88" s="220" t="s">
        <v>287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SUM(P89:P145)</f>
        <v>0</v>
      </c>
      <c r="Q88" s="214"/>
      <c r="R88" s="215">
        <f>SUM(R89:R145)</f>
        <v>72.631040000000013</v>
      </c>
      <c r="S88" s="214"/>
      <c r="T88" s="216">
        <f>SUM(T89:T145)</f>
        <v>75.899999999999991</v>
      </c>
      <c r="AR88" s="217" t="s">
        <v>90</v>
      </c>
      <c r="AT88" s="218" t="s">
        <v>81</v>
      </c>
      <c r="AU88" s="218" t="s">
        <v>90</v>
      </c>
      <c r="AY88" s="217" t="s">
        <v>157</v>
      </c>
      <c r="BK88" s="219">
        <f>SUM(BK89:BK145)</f>
        <v>0</v>
      </c>
    </row>
    <row r="89" s="1" customFormat="1" ht="16.5" customHeight="1">
      <c r="B89" s="47"/>
      <c r="C89" s="222" t="s">
        <v>90</v>
      </c>
      <c r="D89" s="222" t="s">
        <v>160</v>
      </c>
      <c r="E89" s="223" t="s">
        <v>288</v>
      </c>
      <c r="F89" s="224" t="s">
        <v>289</v>
      </c>
      <c r="G89" s="225" t="s">
        <v>281</v>
      </c>
      <c r="H89" s="226">
        <v>74</v>
      </c>
      <c r="I89" s="227"/>
      <c r="J89" s="228">
        <f>ROUND(I89*H89,2)</f>
        <v>0</v>
      </c>
      <c r="K89" s="224" t="s">
        <v>164</v>
      </c>
      <c r="L89" s="73"/>
      <c r="M89" s="229" t="s">
        <v>80</v>
      </c>
      <c r="N89" s="230" t="s">
        <v>52</v>
      </c>
      <c r="O89" s="48"/>
      <c r="P89" s="231">
        <f>O89*H89</f>
        <v>0</v>
      </c>
      <c r="Q89" s="231">
        <v>0.88282000000000005</v>
      </c>
      <c r="R89" s="231">
        <f>Q89*H89</f>
        <v>65.328680000000006</v>
      </c>
      <c r="S89" s="231">
        <v>0</v>
      </c>
      <c r="T89" s="232">
        <f>S89*H89</f>
        <v>0</v>
      </c>
      <c r="AR89" s="24" t="s">
        <v>177</v>
      </c>
      <c r="AT89" s="24" t="s">
        <v>160</v>
      </c>
      <c r="AU89" s="24" t="s">
        <v>92</v>
      </c>
      <c r="AY89" s="24" t="s">
        <v>157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90</v>
      </c>
      <c r="BK89" s="233">
        <f>ROUND(I89*H89,2)</f>
        <v>0</v>
      </c>
      <c r="BL89" s="24" t="s">
        <v>177</v>
      </c>
      <c r="BM89" s="24" t="s">
        <v>290</v>
      </c>
    </row>
    <row r="90" s="11" customFormat="1">
      <c r="B90" s="237"/>
      <c r="C90" s="238"/>
      <c r="D90" s="234" t="s">
        <v>182</v>
      </c>
      <c r="E90" s="239" t="s">
        <v>80</v>
      </c>
      <c r="F90" s="240" t="s">
        <v>291</v>
      </c>
      <c r="G90" s="238"/>
      <c r="H90" s="241">
        <v>30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182</v>
      </c>
      <c r="AU90" s="247" t="s">
        <v>92</v>
      </c>
      <c r="AV90" s="11" t="s">
        <v>92</v>
      </c>
      <c r="AW90" s="11" t="s">
        <v>44</v>
      </c>
      <c r="AX90" s="11" t="s">
        <v>82</v>
      </c>
      <c r="AY90" s="247" t="s">
        <v>157</v>
      </c>
    </row>
    <row r="91" s="11" customFormat="1">
      <c r="B91" s="237"/>
      <c r="C91" s="238"/>
      <c r="D91" s="234" t="s">
        <v>182</v>
      </c>
      <c r="E91" s="239" t="s">
        <v>80</v>
      </c>
      <c r="F91" s="240" t="s">
        <v>292</v>
      </c>
      <c r="G91" s="238"/>
      <c r="H91" s="241">
        <v>44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182</v>
      </c>
      <c r="AU91" s="247" t="s">
        <v>92</v>
      </c>
      <c r="AV91" s="11" t="s">
        <v>92</v>
      </c>
      <c r="AW91" s="11" t="s">
        <v>44</v>
      </c>
      <c r="AX91" s="11" t="s">
        <v>82</v>
      </c>
      <c r="AY91" s="247" t="s">
        <v>157</v>
      </c>
    </row>
    <row r="92" s="12" customFormat="1">
      <c r="B92" s="248"/>
      <c r="C92" s="249"/>
      <c r="D92" s="234" t="s">
        <v>182</v>
      </c>
      <c r="E92" s="250" t="s">
        <v>80</v>
      </c>
      <c r="F92" s="251" t="s">
        <v>183</v>
      </c>
      <c r="G92" s="249"/>
      <c r="H92" s="252">
        <v>74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182</v>
      </c>
      <c r="AU92" s="258" t="s">
        <v>92</v>
      </c>
      <c r="AV92" s="12" t="s">
        <v>177</v>
      </c>
      <c r="AW92" s="12" t="s">
        <v>44</v>
      </c>
      <c r="AX92" s="12" t="s">
        <v>90</v>
      </c>
      <c r="AY92" s="258" t="s">
        <v>157</v>
      </c>
    </row>
    <row r="93" s="1" customFormat="1" ht="16.5" customHeight="1">
      <c r="B93" s="47"/>
      <c r="C93" s="222" t="s">
        <v>92</v>
      </c>
      <c r="D93" s="222" t="s">
        <v>160</v>
      </c>
      <c r="E93" s="223" t="s">
        <v>293</v>
      </c>
      <c r="F93" s="224" t="s">
        <v>294</v>
      </c>
      <c r="G93" s="225" t="s">
        <v>281</v>
      </c>
      <c r="H93" s="226">
        <v>16</v>
      </c>
      <c r="I93" s="227"/>
      <c r="J93" s="228">
        <f>ROUND(I93*H93,2)</f>
        <v>0</v>
      </c>
      <c r="K93" s="224" t="s">
        <v>164</v>
      </c>
      <c r="L93" s="73"/>
      <c r="M93" s="229" t="s">
        <v>80</v>
      </c>
      <c r="N93" s="230" t="s">
        <v>52</v>
      </c>
      <c r="O93" s="48"/>
      <c r="P93" s="231">
        <f>O93*H93</f>
        <v>0</v>
      </c>
      <c r="Q93" s="231">
        <v>0.45516000000000001</v>
      </c>
      <c r="R93" s="231">
        <f>Q93*H93</f>
        <v>7.2825600000000001</v>
      </c>
      <c r="S93" s="231">
        <v>0</v>
      </c>
      <c r="T93" s="232">
        <f>S93*H93</f>
        <v>0</v>
      </c>
      <c r="AR93" s="24" t="s">
        <v>177</v>
      </c>
      <c r="AT93" s="24" t="s">
        <v>160</v>
      </c>
      <c r="AU93" s="24" t="s">
        <v>92</v>
      </c>
      <c r="AY93" s="24" t="s">
        <v>157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90</v>
      </c>
      <c r="BK93" s="233">
        <f>ROUND(I93*H93,2)</f>
        <v>0</v>
      </c>
      <c r="BL93" s="24" t="s">
        <v>177</v>
      </c>
      <c r="BM93" s="24" t="s">
        <v>295</v>
      </c>
    </row>
    <row r="94" s="11" customFormat="1">
      <c r="B94" s="237"/>
      <c r="C94" s="238"/>
      <c r="D94" s="234" t="s">
        <v>182</v>
      </c>
      <c r="E94" s="239" t="s">
        <v>80</v>
      </c>
      <c r="F94" s="240" t="s">
        <v>296</v>
      </c>
      <c r="G94" s="238"/>
      <c r="H94" s="241">
        <v>16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182</v>
      </c>
      <c r="AU94" s="247" t="s">
        <v>92</v>
      </c>
      <c r="AV94" s="11" t="s">
        <v>92</v>
      </c>
      <c r="AW94" s="11" t="s">
        <v>44</v>
      </c>
      <c r="AX94" s="11" t="s">
        <v>82</v>
      </c>
      <c r="AY94" s="247" t="s">
        <v>157</v>
      </c>
    </row>
    <row r="95" s="12" customFormat="1">
      <c r="B95" s="248"/>
      <c r="C95" s="249"/>
      <c r="D95" s="234" t="s">
        <v>182</v>
      </c>
      <c r="E95" s="250" t="s">
        <v>80</v>
      </c>
      <c r="F95" s="251" t="s">
        <v>183</v>
      </c>
      <c r="G95" s="249"/>
      <c r="H95" s="252">
        <v>16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182</v>
      </c>
      <c r="AU95" s="258" t="s">
        <v>92</v>
      </c>
      <c r="AV95" s="12" t="s">
        <v>177</v>
      </c>
      <c r="AW95" s="12" t="s">
        <v>44</v>
      </c>
      <c r="AX95" s="12" t="s">
        <v>90</v>
      </c>
      <c r="AY95" s="258" t="s">
        <v>157</v>
      </c>
    </row>
    <row r="96" s="1" customFormat="1" ht="25.5" customHeight="1">
      <c r="B96" s="47"/>
      <c r="C96" s="222" t="s">
        <v>172</v>
      </c>
      <c r="D96" s="222" t="s">
        <v>160</v>
      </c>
      <c r="E96" s="223" t="s">
        <v>297</v>
      </c>
      <c r="F96" s="224" t="s">
        <v>298</v>
      </c>
      <c r="G96" s="225" t="s">
        <v>281</v>
      </c>
      <c r="H96" s="226">
        <v>74</v>
      </c>
      <c r="I96" s="227"/>
      <c r="J96" s="228">
        <f>ROUND(I96*H96,2)</f>
        <v>0</v>
      </c>
      <c r="K96" s="224" t="s">
        <v>164</v>
      </c>
      <c r="L96" s="73"/>
      <c r="M96" s="229" t="s">
        <v>80</v>
      </c>
      <c r="N96" s="230" t="s">
        <v>52</v>
      </c>
      <c r="O96" s="48"/>
      <c r="P96" s="231">
        <f>O96*H96</f>
        <v>0</v>
      </c>
      <c r="Q96" s="231">
        <v>0</v>
      </c>
      <c r="R96" s="231">
        <f>Q96*H96</f>
        <v>0</v>
      </c>
      <c r="S96" s="231">
        <v>0.878</v>
      </c>
      <c r="T96" s="232">
        <f>S96*H96</f>
        <v>64.971999999999994</v>
      </c>
      <c r="AR96" s="24" t="s">
        <v>177</v>
      </c>
      <c r="AT96" s="24" t="s">
        <v>160</v>
      </c>
      <c r="AU96" s="24" t="s">
        <v>92</v>
      </c>
      <c r="AY96" s="24" t="s">
        <v>157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90</v>
      </c>
      <c r="BK96" s="233">
        <f>ROUND(I96*H96,2)</f>
        <v>0</v>
      </c>
      <c r="BL96" s="24" t="s">
        <v>177</v>
      </c>
      <c r="BM96" s="24" t="s">
        <v>299</v>
      </c>
    </row>
    <row r="97" s="11" customFormat="1">
      <c r="B97" s="237"/>
      <c r="C97" s="238"/>
      <c r="D97" s="234" t="s">
        <v>182</v>
      </c>
      <c r="E97" s="239" t="s">
        <v>80</v>
      </c>
      <c r="F97" s="240" t="s">
        <v>291</v>
      </c>
      <c r="G97" s="238"/>
      <c r="H97" s="241">
        <v>30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182</v>
      </c>
      <c r="AU97" s="247" t="s">
        <v>92</v>
      </c>
      <c r="AV97" s="11" t="s">
        <v>92</v>
      </c>
      <c r="AW97" s="11" t="s">
        <v>44</v>
      </c>
      <c r="AX97" s="11" t="s">
        <v>82</v>
      </c>
      <c r="AY97" s="247" t="s">
        <v>157</v>
      </c>
    </row>
    <row r="98" s="11" customFormat="1">
      <c r="B98" s="237"/>
      <c r="C98" s="238"/>
      <c r="D98" s="234" t="s">
        <v>182</v>
      </c>
      <c r="E98" s="239" t="s">
        <v>80</v>
      </c>
      <c r="F98" s="240" t="s">
        <v>292</v>
      </c>
      <c r="G98" s="238"/>
      <c r="H98" s="241">
        <v>44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182</v>
      </c>
      <c r="AU98" s="247" t="s">
        <v>92</v>
      </c>
      <c r="AV98" s="11" t="s">
        <v>92</v>
      </c>
      <c r="AW98" s="11" t="s">
        <v>44</v>
      </c>
      <c r="AX98" s="11" t="s">
        <v>82</v>
      </c>
      <c r="AY98" s="247" t="s">
        <v>157</v>
      </c>
    </row>
    <row r="99" s="12" customFormat="1">
      <c r="B99" s="248"/>
      <c r="C99" s="249"/>
      <c r="D99" s="234" t="s">
        <v>182</v>
      </c>
      <c r="E99" s="250" t="s">
        <v>80</v>
      </c>
      <c r="F99" s="251" t="s">
        <v>183</v>
      </c>
      <c r="G99" s="249"/>
      <c r="H99" s="252">
        <v>74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182</v>
      </c>
      <c r="AU99" s="258" t="s">
        <v>92</v>
      </c>
      <c r="AV99" s="12" t="s">
        <v>177</v>
      </c>
      <c r="AW99" s="12" t="s">
        <v>44</v>
      </c>
      <c r="AX99" s="12" t="s">
        <v>90</v>
      </c>
      <c r="AY99" s="258" t="s">
        <v>157</v>
      </c>
    </row>
    <row r="100" s="1" customFormat="1" ht="25.5" customHeight="1">
      <c r="B100" s="47"/>
      <c r="C100" s="222" t="s">
        <v>177</v>
      </c>
      <c r="D100" s="222" t="s">
        <v>160</v>
      </c>
      <c r="E100" s="223" t="s">
        <v>300</v>
      </c>
      <c r="F100" s="224" t="s">
        <v>301</v>
      </c>
      <c r="G100" s="225" t="s">
        <v>281</v>
      </c>
      <c r="H100" s="226">
        <v>16</v>
      </c>
      <c r="I100" s="227"/>
      <c r="J100" s="228">
        <f>ROUND(I100*H100,2)</f>
        <v>0</v>
      </c>
      <c r="K100" s="224" t="s">
        <v>164</v>
      </c>
      <c r="L100" s="73"/>
      <c r="M100" s="229" t="s">
        <v>80</v>
      </c>
      <c r="N100" s="230" t="s">
        <v>52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0.68300000000000005</v>
      </c>
      <c r="T100" s="232">
        <f>S100*H100</f>
        <v>10.928000000000001</v>
      </c>
      <c r="AR100" s="24" t="s">
        <v>177</v>
      </c>
      <c r="AT100" s="24" t="s">
        <v>160</v>
      </c>
      <c r="AU100" s="24" t="s">
        <v>92</v>
      </c>
      <c r="AY100" s="24" t="s">
        <v>157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90</v>
      </c>
      <c r="BK100" s="233">
        <f>ROUND(I100*H100,2)</f>
        <v>0</v>
      </c>
      <c r="BL100" s="24" t="s">
        <v>177</v>
      </c>
      <c r="BM100" s="24" t="s">
        <v>302</v>
      </c>
    </row>
    <row r="101" s="11" customFormat="1">
      <c r="B101" s="237"/>
      <c r="C101" s="238"/>
      <c r="D101" s="234" t="s">
        <v>182</v>
      </c>
      <c r="E101" s="239" t="s">
        <v>80</v>
      </c>
      <c r="F101" s="240" t="s">
        <v>296</v>
      </c>
      <c r="G101" s="238"/>
      <c r="H101" s="241">
        <v>16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182</v>
      </c>
      <c r="AU101" s="247" t="s">
        <v>92</v>
      </c>
      <c r="AV101" s="11" t="s">
        <v>92</v>
      </c>
      <c r="AW101" s="11" t="s">
        <v>44</v>
      </c>
      <c r="AX101" s="11" t="s">
        <v>82</v>
      </c>
      <c r="AY101" s="247" t="s">
        <v>157</v>
      </c>
    </row>
    <row r="102" s="12" customFormat="1">
      <c r="B102" s="248"/>
      <c r="C102" s="249"/>
      <c r="D102" s="234" t="s">
        <v>182</v>
      </c>
      <c r="E102" s="250" t="s">
        <v>80</v>
      </c>
      <c r="F102" s="251" t="s">
        <v>183</v>
      </c>
      <c r="G102" s="249"/>
      <c r="H102" s="252">
        <v>16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182</v>
      </c>
      <c r="AU102" s="258" t="s">
        <v>92</v>
      </c>
      <c r="AV102" s="12" t="s">
        <v>177</v>
      </c>
      <c r="AW102" s="12" t="s">
        <v>44</v>
      </c>
      <c r="AX102" s="12" t="s">
        <v>90</v>
      </c>
      <c r="AY102" s="258" t="s">
        <v>157</v>
      </c>
    </row>
    <row r="103" s="1" customFormat="1" ht="16.5" customHeight="1">
      <c r="B103" s="47"/>
      <c r="C103" s="222" t="s">
        <v>156</v>
      </c>
      <c r="D103" s="222" t="s">
        <v>160</v>
      </c>
      <c r="E103" s="223" t="s">
        <v>303</v>
      </c>
      <c r="F103" s="224" t="s">
        <v>304</v>
      </c>
      <c r="G103" s="225" t="s">
        <v>305</v>
      </c>
      <c r="H103" s="226">
        <v>45</v>
      </c>
      <c r="I103" s="227"/>
      <c r="J103" s="228">
        <f>ROUND(I103*H103,2)</f>
        <v>0</v>
      </c>
      <c r="K103" s="224" t="s">
        <v>164</v>
      </c>
      <c r="L103" s="73"/>
      <c r="M103" s="229" t="s">
        <v>80</v>
      </c>
      <c r="N103" s="230" t="s">
        <v>52</v>
      </c>
      <c r="O103" s="48"/>
      <c r="P103" s="231">
        <f>O103*H103</f>
        <v>0</v>
      </c>
      <c r="Q103" s="231">
        <v>4.0000000000000003E-05</v>
      </c>
      <c r="R103" s="231">
        <f>Q103*H103</f>
        <v>0.0018000000000000002</v>
      </c>
      <c r="S103" s="231">
        <v>0</v>
      </c>
      <c r="T103" s="232">
        <f>S103*H103</f>
        <v>0</v>
      </c>
      <c r="AR103" s="24" t="s">
        <v>177</v>
      </c>
      <c r="AT103" s="24" t="s">
        <v>160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177</v>
      </c>
      <c r="BM103" s="24" t="s">
        <v>306</v>
      </c>
    </row>
    <row r="104" s="11" customFormat="1">
      <c r="B104" s="237"/>
      <c r="C104" s="238"/>
      <c r="D104" s="234" t="s">
        <v>182</v>
      </c>
      <c r="E104" s="239" t="s">
        <v>80</v>
      </c>
      <c r="F104" s="240" t="s">
        <v>307</v>
      </c>
      <c r="G104" s="238"/>
      <c r="H104" s="241">
        <v>19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182</v>
      </c>
      <c r="AU104" s="247" t="s">
        <v>92</v>
      </c>
      <c r="AV104" s="11" t="s">
        <v>92</v>
      </c>
      <c r="AW104" s="11" t="s">
        <v>44</v>
      </c>
      <c r="AX104" s="11" t="s">
        <v>82</v>
      </c>
      <c r="AY104" s="247" t="s">
        <v>157</v>
      </c>
    </row>
    <row r="105" s="11" customFormat="1">
      <c r="B105" s="237"/>
      <c r="C105" s="238"/>
      <c r="D105" s="234" t="s">
        <v>182</v>
      </c>
      <c r="E105" s="239" t="s">
        <v>80</v>
      </c>
      <c r="F105" s="240" t="s">
        <v>308</v>
      </c>
      <c r="G105" s="238"/>
      <c r="H105" s="241">
        <v>26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182</v>
      </c>
      <c r="AU105" s="247" t="s">
        <v>92</v>
      </c>
      <c r="AV105" s="11" t="s">
        <v>92</v>
      </c>
      <c r="AW105" s="11" t="s">
        <v>44</v>
      </c>
      <c r="AX105" s="11" t="s">
        <v>82</v>
      </c>
      <c r="AY105" s="247" t="s">
        <v>157</v>
      </c>
    </row>
    <row r="106" s="12" customFormat="1">
      <c r="B106" s="248"/>
      <c r="C106" s="249"/>
      <c r="D106" s="234" t="s">
        <v>182</v>
      </c>
      <c r="E106" s="250" t="s">
        <v>80</v>
      </c>
      <c r="F106" s="251" t="s">
        <v>183</v>
      </c>
      <c r="G106" s="249"/>
      <c r="H106" s="252">
        <v>45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182</v>
      </c>
      <c r="AU106" s="258" t="s">
        <v>92</v>
      </c>
      <c r="AV106" s="12" t="s">
        <v>177</v>
      </c>
      <c r="AW106" s="12" t="s">
        <v>44</v>
      </c>
      <c r="AX106" s="12" t="s">
        <v>90</v>
      </c>
      <c r="AY106" s="258" t="s">
        <v>157</v>
      </c>
    </row>
    <row r="107" s="1" customFormat="1" ht="16.5" customHeight="1">
      <c r="B107" s="47"/>
      <c r="C107" s="263" t="s">
        <v>188</v>
      </c>
      <c r="D107" s="263" t="s">
        <v>309</v>
      </c>
      <c r="E107" s="264" t="s">
        <v>310</v>
      </c>
      <c r="F107" s="265" t="s">
        <v>311</v>
      </c>
      <c r="G107" s="266" t="s">
        <v>305</v>
      </c>
      <c r="H107" s="267">
        <v>45</v>
      </c>
      <c r="I107" s="268"/>
      <c r="J107" s="269">
        <f>ROUND(I107*H107,2)</f>
        <v>0</v>
      </c>
      <c r="K107" s="265" t="s">
        <v>164</v>
      </c>
      <c r="L107" s="270"/>
      <c r="M107" s="271" t="s">
        <v>80</v>
      </c>
      <c r="N107" s="272" t="s">
        <v>52</v>
      </c>
      <c r="O107" s="48"/>
      <c r="P107" s="231">
        <f>O107*H107</f>
        <v>0</v>
      </c>
      <c r="Q107" s="231">
        <v>0.00040000000000000002</v>
      </c>
      <c r="R107" s="231">
        <f>Q107*H107</f>
        <v>0.018000000000000002</v>
      </c>
      <c r="S107" s="231">
        <v>0</v>
      </c>
      <c r="T107" s="232">
        <f>S107*H107</f>
        <v>0</v>
      </c>
      <c r="AR107" s="24" t="s">
        <v>199</v>
      </c>
      <c r="AT107" s="24" t="s">
        <v>309</v>
      </c>
      <c r="AU107" s="24" t="s">
        <v>92</v>
      </c>
      <c r="AY107" s="24" t="s">
        <v>157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90</v>
      </c>
      <c r="BK107" s="233">
        <f>ROUND(I107*H107,2)</f>
        <v>0</v>
      </c>
      <c r="BL107" s="24" t="s">
        <v>177</v>
      </c>
      <c r="BM107" s="24" t="s">
        <v>312</v>
      </c>
    </row>
    <row r="108" s="1" customFormat="1" ht="25.5" customHeight="1">
      <c r="B108" s="47"/>
      <c r="C108" s="222" t="s">
        <v>194</v>
      </c>
      <c r="D108" s="222" t="s">
        <v>160</v>
      </c>
      <c r="E108" s="223" t="s">
        <v>313</v>
      </c>
      <c r="F108" s="224" t="s">
        <v>314</v>
      </c>
      <c r="G108" s="225" t="s">
        <v>305</v>
      </c>
      <c r="H108" s="226">
        <v>8</v>
      </c>
      <c r="I108" s="227"/>
      <c r="J108" s="228">
        <f>ROUND(I108*H108,2)</f>
        <v>0</v>
      </c>
      <c r="K108" s="224" t="s">
        <v>164</v>
      </c>
      <c r="L108" s="73"/>
      <c r="M108" s="229" t="s">
        <v>80</v>
      </c>
      <c r="N108" s="230" t="s">
        <v>52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177</v>
      </c>
      <c r="AT108" s="24" t="s">
        <v>160</v>
      </c>
      <c r="AU108" s="24" t="s">
        <v>92</v>
      </c>
      <c r="AY108" s="24" t="s">
        <v>157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90</v>
      </c>
      <c r="BK108" s="233">
        <f>ROUND(I108*H108,2)</f>
        <v>0</v>
      </c>
      <c r="BL108" s="24" t="s">
        <v>177</v>
      </c>
      <c r="BM108" s="24" t="s">
        <v>315</v>
      </c>
    </row>
    <row r="109" s="1" customFormat="1">
      <c r="B109" s="47"/>
      <c r="C109" s="75"/>
      <c r="D109" s="234" t="s">
        <v>167</v>
      </c>
      <c r="E109" s="75"/>
      <c r="F109" s="235" t="s">
        <v>316</v>
      </c>
      <c r="G109" s="75"/>
      <c r="H109" s="75"/>
      <c r="I109" s="192"/>
      <c r="J109" s="75"/>
      <c r="K109" s="75"/>
      <c r="L109" s="73"/>
      <c r="M109" s="236"/>
      <c r="N109" s="48"/>
      <c r="O109" s="48"/>
      <c r="P109" s="48"/>
      <c r="Q109" s="48"/>
      <c r="R109" s="48"/>
      <c r="S109" s="48"/>
      <c r="T109" s="96"/>
      <c r="AT109" s="24" t="s">
        <v>167</v>
      </c>
      <c r="AU109" s="24" t="s">
        <v>92</v>
      </c>
    </row>
    <row r="110" s="11" customFormat="1">
      <c r="B110" s="237"/>
      <c r="C110" s="238"/>
      <c r="D110" s="234" t="s">
        <v>182</v>
      </c>
      <c r="E110" s="239" t="s">
        <v>80</v>
      </c>
      <c r="F110" s="240" t="s">
        <v>199</v>
      </c>
      <c r="G110" s="238"/>
      <c r="H110" s="241">
        <v>8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182</v>
      </c>
      <c r="AU110" s="247" t="s">
        <v>92</v>
      </c>
      <c r="AV110" s="11" t="s">
        <v>92</v>
      </c>
      <c r="AW110" s="11" t="s">
        <v>44</v>
      </c>
      <c r="AX110" s="11" t="s">
        <v>82</v>
      </c>
      <c r="AY110" s="247" t="s">
        <v>157</v>
      </c>
    </row>
    <row r="111" s="12" customFormat="1">
      <c r="B111" s="248"/>
      <c r="C111" s="249"/>
      <c r="D111" s="234" t="s">
        <v>182</v>
      </c>
      <c r="E111" s="250" t="s">
        <v>80</v>
      </c>
      <c r="F111" s="251" t="s">
        <v>183</v>
      </c>
      <c r="G111" s="249"/>
      <c r="H111" s="252">
        <v>8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92</v>
      </c>
      <c r="AV111" s="12" t="s">
        <v>177</v>
      </c>
      <c r="AW111" s="12" t="s">
        <v>44</v>
      </c>
      <c r="AX111" s="12" t="s">
        <v>90</v>
      </c>
      <c r="AY111" s="258" t="s">
        <v>157</v>
      </c>
    </row>
    <row r="112" s="1" customFormat="1" ht="25.5" customHeight="1">
      <c r="B112" s="47"/>
      <c r="C112" s="222" t="s">
        <v>199</v>
      </c>
      <c r="D112" s="222" t="s">
        <v>160</v>
      </c>
      <c r="E112" s="223" t="s">
        <v>317</v>
      </c>
      <c r="F112" s="224" t="s">
        <v>318</v>
      </c>
      <c r="G112" s="225" t="s">
        <v>305</v>
      </c>
      <c r="H112" s="226">
        <v>1952</v>
      </c>
      <c r="I112" s="227"/>
      <c r="J112" s="228">
        <f>ROUND(I112*H112,2)</f>
        <v>0</v>
      </c>
      <c r="K112" s="224" t="s">
        <v>164</v>
      </c>
      <c r="L112" s="73"/>
      <c r="M112" s="229" t="s">
        <v>80</v>
      </c>
      <c r="N112" s="230" t="s">
        <v>52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177</v>
      </c>
      <c r="AT112" s="24" t="s">
        <v>160</v>
      </c>
      <c r="AU112" s="24" t="s">
        <v>92</v>
      </c>
      <c r="AY112" s="24" t="s">
        <v>157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90</v>
      </c>
      <c r="BK112" s="233">
        <f>ROUND(I112*H112,2)</f>
        <v>0</v>
      </c>
      <c r="BL112" s="24" t="s">
        <v>177</v>
      </c>
      <c r="BM112" s="24" t="s">
        <v>319</v>
      </c>
    </row>
    <row r="113" s="11" customFormat="1">
      <c r="B113" s="237"/>
      <c r="C113" s="238"/>
      <c r="D113" s="234" t="s">
        <v>182</v>
      </c>
      <c r="E113" s="239" t="s">
        <v>80</v>
      </c>
      <c r="F113" s="240" t="s">
        <v>320</v>
      </c>
      <c r="G113" s="238"/>
      <c r="H113" s="241">
        <v>1952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AT113" s="247" t="s">
        <v>182</v>
      </c>
      <c r="AU113" s="247" t="s">
        <v>92</v>
      </c>
      <c r="AV113" s="11" t="s">
        <v>92</v>
      </c>
      <c r="AW113" s="11" t="s">
        <v>44</v>
      </c>
      <c r="AX113" s="11" t="s">
        <v>82</v>
      </c>
      <c r="AY113" s="247" t="s">
        <v>157</v>
      </c>
    </row>
    <row r="114" s="12" customFormat="1">
      <c r="B114" s="248"/>
      <c r="C114" s="249"/>
      <c r="D114" s="234" t="s">
        <v>182</v>
      </c>
      <c r="E114" s="250" t="s">
        <v>80</v>
      </c>
      <c r="F114" s="251" t="s">
        <v>183</v>
      </c>
      <c r="G114" s="249"/>
      <c r="H114" s="252">
        <v>1952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92</v>
      </c>
      <c r="AV114" s="12" t="s">
        <v>177</v>
      </c>
      <c r="AW114" s="12" t="s">
        <v>44</v>
      </c>
      <c r="AX114" s="12" t="s">
        <v>90</v>
      </c>
      <c r="AY114" s="258" t="s">
        <v>157</v>
      </c>
    </row>
    <row r="115" s="1" customFormat="1" ht="38.25" customHeight="1">
      <c r="B115" s="47"/>
      <c r="C115" s="222" t="s">
        <v>203</v>
      </c>
      <c r="D115" s="222" t="s">
        <v>160</v>
      </c>
      <c r="E115" s="223" t="s">
        <v>321</v>
      </c>
      <c r="F115" s="224" t="s">
        <v>322</v>
      </c>
      <c r="G115" s="225" t="s">
        <v>305</v>
      </c>
      <c r="H115" s="226">
        <v>488</v>
      </c>
      <c r="I115" s="227"/>
      <c r="J115" s="228">
        <f>ROUND(I115*H115,2)</f>
        <v>0</v>
      </c>
      <c r="K115" s="224" t="s">
        <v>164</v>
      </c>
      <c r="L115" s="73"/>
      <c r="M115" s="229" t="s">
        <v>80</v>
      </c>
      <c r="N115" s="230" t="s">
        <v>52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177</v>
      </c>
      <c r="AT115" s="24" t="s">
        <v>160</v>
      </c>
      <c r="AU115" s="24" t="s">
        <v>92</v>
      </c>
      <c r="AY115" s="24" t="s">
        <v>157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90</v>
      </c>
      <c r="BK115" s="233">
        <f>ROUND(I115*H115,2)</f>
        <v>0</v>
      </c>
      <c r="BL115" s="24" t="s">
        <v>177</v>
      </c>
      <c r="BM115" s="24" t="s">
        <v>323</v>
      </c>
    </row>
    <row r="116" s="11" customFormat="1">
      <c r="B116" s="237"/>
      <c r="C116" s="238"/>
      <c r="D116" s="234" t="s">
        <v>182</v>
      </c>
      <c r="E116" s="239" t="s">
        <v>80</v>
      </c>
      <c r="F116" s="240" t="s">
        <v>324</v>
      </c>
      <c r="G116" s="238"/>
      <c r="H116" s="241">
        <v>488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182</v>
      </c>
      <c r="AU116" s="247" t="s">
        <v>92</v>
      </c>
      <c r="AV116" s="11" t="s">
        <v>92</v>
      </c>
      <c r="AW116" s="11" t="s">
        <v>44</v>
      </c>
      <c r="AX116" s="11" t="s">
        <v>82</v>
      </c>
      <c r="AY116" s="247" t="s">
        <v>157</v>
      </c>
    </row>
    <row r="117" s="12" customFormat="1">
      <c r="B117" s="248"/>
      <c r="C117" s="249"/>
      <c r="D117" s="234" t="s">
        <v>182</v>
      </c>
      <c r="E117" s="250" t="s">
        <v>80</v>
      </c>
      <c r="F117" s="251" t="s">
        <v>183</v>
      </c>
      <c r="G117" s="249"/>
      <c r="H117" s="252">
        <v>488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182</v>
      </c>
      <c r="AU117" s="258" t="s">
        <v>92</v>
      </c>
      <c r="AV117" s="12" t="s">
        <v>177</v>
      </c>
      <c r="AW117" s="12" t="s">
        <v>44</v>
      </c>
      <c r="AX117" s="12" t="s">
        <v>90</v>
      </c>
      <c r="AY117" s="258" t="s">
        <v>157</v>
      </c>
    </row>
    <row r="118" s="1" customFormat="1" ht="25.5" customHeight="1">
      <c r="B118" s="47"/>
      <c r="C118" s="222" t="s">
        <v>207</v>
      </c>
      <c r="D118" s="222" t="s">
        <v>160</v>
      </c>
      <c r="E118" s="223" t="s">
        <v>325</v>
      </c>
      <c r="F118" s="224" t="s">
        <v>326</v>
      </c>
      <c r="G118" s="225" t="s">
        <v>305</v>
      </c>
      <c r="H118" s="226">
        <v>2</v>
      </c>
      <c r="I118" s="227"/>
      <c r="J118" s="228">
        <f>ROUND(I118*H118,2)</f>
        <v>0</v>
      </c>
      <c r="K118" s="224" t="s">
        <v>164</v>
      </c>
      <c r="L118" s="73"/>
      <c r="M118" s="229" t="s">
        <v>80</v>
      </c>
      <c r="N118" s="230" t="s">
        <v>52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177</v>
      </c>
      <c r="AT118" s="24" t="s">
        <v>160</v>
      </c>
      <c r="AU118" s="24" t="s">
        <v>92</v>
      </c>
      <c r="AY118" s="24" t="s">
        <v>157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90</v>
      </c>
      <c r="BK118" s="233">
        <f>ROUND(I118*H118,2)</f>
        <v>0</v>
      </c>
      <c r="BL118" s="24" t="s">
        <v>177</v>
      </c>
      <c r="BM118" s="24" t="s">
        <v>327</v>
      </c>
    </row>
    <row r="119" s="1" customFormat="1">
      <c r="B119" s="47"/>
      <c r="C119" s="75"/>
      <c r="D119" s="234" t="s">
        <v>167</v>
      </c>
      <c r="E119" s="75"/>
      <c r="F119" s="235" t="s">
        <v>328</v>
      </c>
      <c r="G119" s="75"/>
      <c r="H119" s="75"/>
      <c r="I119" s="192"/>
      <c r="J119" s="75"/>
      <c r="K119" s="75"/>
      <c r="L119" s="73"/>
      <c r="M119" s="236"/>
      <c r="N119" s="48"/>
      <c r="O119" s="48"/>
      <c r="P119" s="48"/>
      <c r="Q119" s="48"/>
      <c r="R119" s="48"/>
      <c r="S119" s="48"/>
      <c r="T119" s="96"/>
      <c r="AT119" s="24" t="s">
        <v>167</v>
      </c>
      <c r="AU119" s="24" t="s">
        <v>92</v>
      </c>
    </row>
    <row r="120" s="11" customFormat="1">
      <c r="B120" s="237"/>
      <c r="C120" s="238"/>
      <c r="D120" s="234" t="s">
        <v>182</v>
      </c>
      <c r="E120" s="239" t="s">
        <v>80</v>
      </c>
      <c r="F120" s="240" t="s">
        <v>329</v>
      </c>
      <c r="G120" s="238"/>
      <c r="H120" s="241">
        <v>2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182</v>
      </c>
      <c r="AU120" s="247" t="s">
        <v>92</v>
      </c>
      <c r="AV120" s="11" t="s">
        <v>92</v>
      </c>
      <c r="AW120" s="11" t="s">
        <v>44</v>
      </c>
      <c r="AX120" s="11" t="s">
        <v>82</v>
      </c>
      <c r="AY120" s="247" t="s">
        <v>157</v>
      </c>
    </row>
    <row r="121" s="12" customFormat="1">
      <c r="B121" s="248"/>
      <c r="C121" s="249"/>
      <c r="D121" s="234" t="s">
        <v>182</v>
      </c>
      <c r="E121" s="250" t="s">
        <v>80</v>
      </c>
      <c r="F121" s="251" t="s">
        <v>183</v>
      </c>
      <c r="G121" s="249"/>
      <c r="H121" s="252">
        <v>2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182</v>
      </c>
      <c r="AU121" s="258" t="s">
        <v>92</v>
      </c>
      <c r="AV121" s="12" t="s">
        <v>177</v>
      </c>
      <c r="AW121" s="12" t="s">
        <v>44</v>
      </c>
      <c r="AX121" s="12" t="s">
        <v>90</v>
      </c>
      <c r="AY121" s="258" t="s">
        <v>157</v>
      </c>
    </row>
    <row r="122" s="1" customFormat="1" ht="25.5" customHeight="1">
      <c r="B122" s="47"/>
      <c r="C122" s="222" t="s">
        <v>212</v>
      </c>
      <c r="D122" s="222" t="s">
        <v>160</v>
      </c>
      <c r="E122" s="223" t="s">
        <v>330</v>
      </c>
      <c r="F122" s="224" t="s">
        <v>331</v>
      </c>
      <c r="G122" s="225" t="s">
        <v>305</v>
      </c>
      <c r="H122" s="226">
        <v>2</v>
      </c>
      <c r="I122" s="227"/>
      <c r="J122" s="228">
        <f>ROUND(I122*H122,2)</f>
        <v>0</v>
      </c>
      <c r="K122" s="224" t="s">
        <v>164</v>
      </c>
      <c r="L122" s="73"/>
      <c r="M122" s="229" t="s">
        <v>80</v>
      </c>
      <c r="N122" s="230" t="s">
        <v>52</v>
      </c>
      <c r="O122" s="48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4" t="s">
        <v>177</v>
      </c>
      <c r="AT122" s="24" t="s">
        <v>160</v>
      </c>
      <c r="AU122" s="24" t="s">
        <v>92</v>
      </c>
      <c r="AY122" s="24" t="s">
        <v>157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90</v>
      </c>
      <c r="BK122" s="233">
        <f>ROUND(I122*H122,2)</f>
        <v>0</v>
      </c>
      <c r="BL122" s="24" t="s">
        <v>177</v>
      </c>
      <c r="BM122" s="24" t="s">
        <v>332</v>
      </c>
    </row>
    <row r="123" s="11" customFormat="1">
      <c r="B123" s="237"/>
      <c r="C123" s="238"/>
      <c r="D123" s="234" t="s">
        <v>182</v>
      </c>
      <c r="E123" s="239" t="s">
        <v>80</v>
      </c>
      <c r="F123" s="240" t="s">
        <v>92</v>
      </c>
      <c r="G123" s="238"/>
      <c r="H123" s="241">
        <v>2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182</v>
      </c>
      <c r="AU123" s="247" t="s">
        <v>92</v>
      </c>
      <c r="AV123" s="11" t="s">
        <v>92</v>
      </c>
      <c r="AW123" s="11" t="s">
        <v>44</v>
      </c>
      <c r="AX123" s="11" t="s">
        <v>82</v>
      </c>
      <c r="AY123" s="247" t="s">
        <v>157</v>
      </c>
    </row>
    <row r="124" s="12" customFormat="1">
      <c r="B124" s="248"/>
      <c r="C124" s="249"/>
      <c r="D124" s="234" t="s">
        <v>182</v>
      </c>
      <c r="E124" s="250" t="s">
        <v>80</v>
      </c>
      <c r="F124" s="251" t="s">
        <v>183</v>
      </c>
      <c r="G124" s="249"/>
      <c r="H124" s="252">
        <v>2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92</v>
      </c>
      <c r="AV124" s="12" t="s">
        <v>177</v>
      </c>
      <c r="AW124" s="12" t="s">
        <v>44</v>
      </c>
      <c r="AX124" s="12" t="s">
        <v>90</v>
      </c>
      <c r="AY124" s="258" t="s">
        <v>157</v>
      </c>
    </row>
    <row r="125" s="1" customFormat="1" ht="25.5" customHeight="1">
      <c r="B125" s="47"/>
      <c r="C125" s="222" t="s">
        <v>216</v>
      </c>
      <c r="D125" s="222" t="s">
        <v>160</v>
      </c>
      <c r="E125" s="223" t="s">
        <v>333</v>
      </c>
      <c r="F125" s="224" t="s">
        <v>334</v>
      </c>
      <c r="G125" s="225" t="s">
        <v>305</v>
      </c>
      <c r="H125" s="226">
        <v>2</v>
      </c>
      <c r="I125" s="227"/>
      <c r="J125" s="228">
        <f>ROUND(I125*H125,2)</f>
        <v>0</v>
      </c>
      <c r="K125" s="224" t="s">
        <v>164</v>
      </c>
      <c r="L125" s="73"/>
      <c r="M125" s="229" t="s">
        <v>80</v>
      </c>
      <c r="N125" s="230" t="s">
        <v>52</v>
      </c>
      <c r="O125" s="48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4" t="s">
        <v>177</v>
      </c>
      <c r="AT125" s="24" t="s">
        <v>160</v>
      </c>
      <c r="AU125" s="24" t="s">
        <v>92</v>
      </c>
      <c r="AY125" s="24" t="s">
        <v>157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90</v>
      </c>
      <c r="BK125" s="233">
        <f>ROUND(I125*H125,2)</f>
        <v>0</v>
      </c>
      <c r="BL125" s="24" t="s">
        <v>177</v>
      </c>
      <c r="BM125" s="24" t="s">
        <v>335</v>
      </c>
    </row>
    <row r="126" s="11" customFormat="1">
      <c r="B126" s="237"/>
      <c r="C126" s="238"/>
      <c r="D126" s="234" t="s">
        <v>182</v>
      </c>
      <c r="E126" s="239" t="s">
        <v>80</v>
      </c>
      <c r="F126" s="240" t="s">
        <v>92</v>
      </c>
      <c r="G126" s="238"/>
      <c r="H126" s="241">
        <v>2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182</v>
      </c>
      <c r="AU126" s="247" t="s">
        <v>92</v>
      </c>
      <c r="AV126" s="11" t="s">
        <v>92</v>
      </c>
      <c r="AW126" s="11" t="s">
        <v>44</v>
      </c>
      <c r="AX126" s="11" t="s">
        <v>82</v>
      </c>
      <c r="AY126" s="247" t="s">
        <v>157</v>
      </c>
    </row>
    <row r="127" s="12" customFormat="1">
      <c r="B127" s="248"/>
      <c r="C127" s="249"/>
      <c r="D127" s="234" t="s">
        <v>182</v>
      </c>
      <c r="E127" s="250" t="s">
        <v>80</v>
      </c>
      <c r="F127" s="251" t="s">
        <v>183</v>
      </c>
      <c r="G127" s="249"/>
      <c r="H127" s="252">
        <v>2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182</v>
      </c>
      <c r="AU127" s="258" t="s">
        <v>92</v>
      </c>
      <c r="AV127" s="12" t="s">
        <v>177</v>
      </c>
      <c r="AW127" s="12" t="s">
        <v>44</v>
      </c>
      <c r="AX127" s="12" t="s">
        <v>90</v>
      </c>
      <c r="AY127" s="258" t="s">
        <v>157</v>
      </c>
    </row>
    <row r="128" s="1" customFormat="1" ht="25.5" customHeight="1">
      <c r="B128" s="47"/>
      <c r="C128" s="222" t="s">
        <v>220</v>
      </c>
      <c r="D128" s="222" t="s">
        <v>160</v>
      </c>
      <c r="E128" s="223" t="s">
        <v>336</v>
      </c>
      <c r="F128" s="224" t="s">
        <v>337</v>
      </c>
      <c r="G128" s="225" t="s">
        <v>305</v>
      </c>
      <c r="H128" s="226">
        <v>4</v>
      </c>
      <c r="I128" s="227"/>
      <c r="J128" s="228">
        <f>ROUND(I128*H128,2)</f>
        <v>0</v>
      </c>
      <c r="K128" s="224" t="s">
        <v>164</v>
      </c>
      <c r="L128" s="73"/>
      <c r="M128" s="229" t="s">
        <v>80</v>
      </c>
      <c r="N128" s="230" t="s">
        <v>52</v>
      </c>
      <c r="O128" s="48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4" t="s">
        <v>177</v>
      </c>
      <c r="AT128" s="24" t="s">
        <v>160</v>
      </c>
      <c r="AU128" s="24" t="s">
        <v>92</v>
      </c>
      <c r="AY128" s="24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90</v>
      </c>
      <c r="BK128" s="233">
        <f>ROUND(I128*H128,2)</f>
        <v>0</v>
      </c>
      <c r="BL128" s="24" t="s">
        <v>177</v>
      </c>
      <c r="BM128" s="24" t="s">
        <v>338</v>
      </c>
    </row>
    <row r="129" s="11" customFormat="1">
      <c r="B129" s="237"/>
      <c r="C129" s="238"/>
      <c r="D129" s="234" t="s">
        <v>182</v>
      </c>
      <c r="E129" s="239" t="s">
        <v>80</v>
      </c>
      <c r="F129" s="240" t="s">
        <v>339</v>
      </c>
      <c r="G129" s="238"/>
      <c r="H129" s="241">
        <v>4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182</v>
      </c>
      <c r="AU129" s="247" t="s">
        <v>92</v>
      </c>
      <c r="AV129" s="11" t="s">
        <v>92</v>
      </c>
      <c r="AW129" s="11" t="s">
        <v>44</v>
      </c>
      <c r="AX129" s="11" t="s">
        <v>82</v>
      </c>
      <c r="AY129" s="247" t="s">
        <v>157</v>
      </c>
    </row>
    <row r="130" s="12" customFormat="1">
      <c r="B130" s="248"/>
      <c r="C130" s="249"/>
      <c r="D130" s="234" t="s">
        <v>182</v>
      </c>
      <c r="E130" s="250" t="s">
        <v>80</v>
      </c>
      <c r="F130" s="251" t="s">
        <v>183</v>
      </c>
      <c r="G130" s="249"/>
      <c r="H130" s="252">
        <v>4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182</v>
      </c>
      <c r="AU130" s="258" t="s">
        <v>92</v>
      </c>
      <c r="AV130" s="12" t="s">
        <v>177</v>
      </c>
      <c r="AW130" s="12" t="s">
        <v>44</v>
      </c>
      <c r="AX130" s="12" t="s">
        <v>90</v>
      </c>
      <c r="AY130" s="258" t="s">
        <v>157</v>
      </c>
    </row>
    <row r="131" s="1" customFormat="1" ht="38.25" customHeight="1">
      <c r="B131" s="47"/>
      <c r="C131" s="222" t="s">
        <v>224</v>
      </c>
      <c r="D131" s="222" t="s">
        <v>160</v>
      </c>
      <c r="E131" s="223" t="s">
        <v>340</v>
      </c>
      <c r="F131" s="224" t="s">
        <v>341</v>
      </c>
      <c r="G131" s="225" t="s">
        <v>305</v>
      </c>
      <c r="H131" s="226">
        <v>488</v>
      </c>
      <c r="I131" s="227"/>
      <c r="J131" s="228">
        <f>ROUND(I131*H131,2)</f>
        <v>0</v>
      </c>
      <c r="K131" s="224" t="s">
        <v>164</v>
      </c>
      <c r="L131" s="73"/>
      <c r="M131" s="229" t="s">
        <v>80</v>
      </c>
      <c r="N131" s="230" t="s">
        <v>52</v>
      </c>
      <c r="O131" s="48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4" t="s">
        <v>177</v>
      </c>
      <c r="AT131" s="24" t="s">
        <v>160</v>
      </c>
      <c r="AU131" s="24" t="s">
        <v>92</v>
      </c>
      <c r="AY131" s="24" t="s">
        <v>157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24" t="s">
        <v>90</v>
      </c>
      <c r="BK131" s="233">
        <f>ROUND(I131*H131,2)</f>
        <v>0</v>
      </c>
      <c r="BL131" s="24" t="s">
        <v>177</v>
      </c>
      <c r="BM131" s="24" t="s">
        <v>342</v>
      </c>
    </row>
    <row r="132" s="11" customFormat="1">
      <c r="B132" s="237"/>
      <c r="C132" s="238"/>
      <c r="D132" s="234" t="s">
        <v>182</v>
      </c>
      <c r="E132" s="239" t="s">
        <v>80</v>
      </c>
      <c r="F132" s="240" t="s">
        <v>324</v>
      </c>
      <c r="G132" s="238"/>
      <c r="H132" s="241">
        <v>488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182</v>
      </c>
      <c r="AU132" s="247" t="s">
        <v>92</v>
      </c>
      <c r="AV132" s="11" t="s">
        <v>92</v>
      </c>
      <c r="AW132" s="11" t="s">
        <v>44</v>
      </c>
      <c r="AX132" s="11" t="s">
        <v>82</v>
      </c>
      <c r="AY132" s="247" t="s">
        <v>157</v>
      </c>
    </row>
    <row r="133" s="12" customFormat="1">
      <c r="B133" s="248"/>
      <c r="C133" s="249"/>
      <c r="D133" s="234" t="s">
        <v>182</v>
      </c>
      <c r="E133" s="250" t="s">
        <v>80</v>
      </c>
      <c r="F133" s="251" t="s">
        <v>183</v>
      </c>
      <c r="G133" s="249"/>
      <c r="H133" s="252">
        <v>488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92</v>
      </c>
      <c r="AV133" s="12" t="s">
        <v>177</v>
      </c>
      <c r="AW133" s="12" t="s">
        <v>44</v>
      </c>
      <c r="AX133" s="12" t="s">
        <v>90</v>
      </c>
      <c r="AY133" s="258" t="s">
        <v>157</v>
      </c>
    </row>
    <row r="134" s="1" customFormat="1" ht="38.25" customHeight="1">
      <c r="B134" s="47"/>
      <c r="C134" s="222" t="s">
        <v>10</v>
      </c>
      <c r="D134" s="222" t="s">
        <v>160</v>
      </c>
      <c r="E134" s="223" t="s">
        <v>343</v>
      </c>
      <c r="F134" s="224" t="s">
        <v>344</v>
      </c>
      <c r="G134" s="225" t="s">
        <v>305</v>
      </c>
      <c r="H134" s="226">
        <v>488</v>
      </c>
      <c r="I134" s="227"/>
      <c r="J134" s="228">
        <f>ROUND(I134*H134,2)</f>
        <v>0</v>
      </c>
      <c r="K134" s="224" t="s">
        <v>164</v>
      </c>
      <c r="L134" s="73"/>
      <c r="M134" s="229" t="s">
        <v>80</v>
      </c>
      <c r="N134" s="230" t="s">
        <v>52</v>
      </c>
      <c r="O134" s="48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4" t="s">
        <v>177</v>
      </c>
      <c r="AT134" s="24" t="s">
        <v>160</v>
      </c>
      <c r="AU134" s="24" t="s">
        <v>92</v>
      </c>
      <c r="AY134" s="24" t="s">
        <v>157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90</v>
      </c>
      <c r="BK134" s="233">
        <f>ROUND(I134*H134,2)</f>
        <v>0</v>
      </c>
      <c r="BL134" s="24" t="s">
        <v>177</v>
      </c>
      <c r="BM134" s="24" t="s">
        <v>345</v>
      </c>
    </row>
    <row r="135" s="11" customFormat="1">
      <c r="B135" s="237"/>
      <c r="C135" s="238"/>
      <c r="D135" s="234" t="s">
        <v>182</v>
      </c>
      <c r="E135" s="239" t="s">
        <v>80</v>
      </c>
      <c r="F135" s="240" t="s">
        <v>324</v>
      </c>
      <c r="G135" s="238"/>
      <c r="H135" s="241">
        <v>488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182</v>
      </c>
      <c r="AU135" s="247" t="s">
        <v>92</v>
      </c>
      <c r="AV135" s="11" t="s">
        <v>92</v>
      </c>
      <c r="AW135" s="11" t="s">
        <v>44</v>
      </c>
      <c r="AX135" s="11" t="s">
        <v>82</v>
      </c>
      <c r="AY135" s="247" t="s">
        <v>157</v>
      </c>
    </row>
    <row r="136" s="12" customFormat="1">
      <c r="B136" s="248"/>
      <c r="C136" s="249"/>
      <c r="D136" s="234" t="s">
        <v>182</v>
      </c>
      <c r="E136" s="250" t="s">
        <v>80</v>
      </c>
      <c r="F136" s="251" t="s">
        <v>183</v>
      </c>
      <c r="G136" s="249"/>
      <c r="H136" s="252">
        <v>488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92</v>
      </c>
      <c r="AV136" s="12" t="s">
        <v>177</v>
      </c>
      <c r="AW136" s="12" t="s">
        <v>44</v>
      </c>
      <c r="AX136" s="12" t="s">
        <v>90</v>
      </c>
      <c r="AY136" s="258" t="s">
        <v>157</v>
      </c>
    </row>
    <row r="137" s="1" customFormat="1" ht="38.25" customHeight="1">
      <c r="B137" s="47"/>
      <c r="C137" s="222" t="s">
        <v>231</v>
      </c>
      <c r="D137" s="222" t="s">
        <v>160</v>
      </c>
      <c r="E137" s="223" t="s">
        <v>346</v>
      </c>
      <c r="F137" s="224" t="s">
        <v>347</v>
      </c>
      <c r="G137" s="225" t="s">
        <v>305</v>
      </c>
      <c r="H137" s="226">
        <v>976</v>
      </c>
      <c r="I137" s="227"/>
      <c r="J137" s="228">
        <f>ROUND(I137*H137,2)</f>
        <v>0</v>
      </c>
      <c r="K137" s="224" t="s">
        <v>164</v>
      </c>
      <c r="L137" s="73"/>
      <c r="M137" s="229" t="s">
        <v>80</v>
      </c>
      <c r="N137" s="230" t="s">
        <v>52</v>
      </c>
      <c r="O137" s="48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4" t="s">
        <v>177</v>
      </c>
      <c r="AT137" s="24" t="s">
        <v>160</v>
      </c>
      <c r="AU137" s="24" t="s">
        <v>92</v>
      </c>
      <c r="AY137" s="24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90</v>
      </c>
      <c r="BK137" s="233">
        <f>ROUND(I137*H137,2)</f>
        <v>0</v>
      </c>
      <c r="BL137" s="24" t="s">
        <v>177</v>
      </c>
      <c r="BM137" s="24" t="s">
        <v>348</v>
      </c>
    </row>
    <row r="138" s="11" customFormat="1">
      <c r="B138" s="237"/>
      <c r="C138" s="238"/>
      <c r="D138" s="234" t="s">
        <v>182</v>
      </c>
      <c r="E138" s="239" t="s">
        <v>80</v>
      </c>
      <c r="F138" s="240" t="s">
        <v>349</v>
      </c>
      <c r="G138" s="238"/>
      <c r="H138" s="241">
        <v>976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182</v>
      </c>
      <c r="AU138" s="247" t="s">
        <v>92</v>
      </c>
      <c r="AV138" s="11" t="s">
        <v>92</v>
      </c>
      <c r="AW138" s="11" t="s">
        <v>44</v>
      </c>
      <c r="AX138" s="11" t="s">
        <v>82</v>
      </c>
      <c r="AY138" s="247" t="s">
        <v>157</v>
      </c>
    </row>
    <row r="139" s="12" customFormat="1">
      <c r="B139" s="248"/>
      <c r="C139" s="249"/>
      <c r="D139" s="234" t="s">
        <v>182</v>
      </c>
      <c r="E139" s="250" t="s">
        <v>80</v>
      </c>
      <c r="F139" s="251" t="s">
        <v>183</v>
      </c>
      <c r="G139" s="249"/>
      <c r="H139" s="252">
        <v>976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182</v>
      </c>
      <c r="AU139" s="258" t="s">
        <v>92</v>
      </c>
      <c r="AV139" s="12" t="s">
        <v>177</v>
      </c>
      <c r="AW139" s="12" t="s">
        <v>44</v>
      </c>
      <c r="AX139" s="12" t="s">
        <v>90</v>
      </c>
      <c r="AY139" s="258" t="s">
        <v>157</v>
      </c>
    </row>
    <row r="140" s="1" customFormat="1" ht="16.5" customHeight="1">
      <c r="B140" s="47"/>
      <c r="C140" s="222" t="s">
        <v>237</v>
      </c>
      <c r="D140" s="222" t="s">
        <v>160</v>
      </c>
      <c r="E140" s="223" t="s">
        <v>350</v>
      </c>
      <c r="F140" s="224" t="s">
        <v>351</v>
      </c>
      <c r="G140" s="225" t="s">
        <v>305</v>
      </c>
      <c r="H140" s="226">
        <v>8</v>
      </c>
      <c r="I140" s="227"/>
      <c r="J140" s="228">
        <f>ROUND(I140*H140,2)</f>
        <v>0</v>
      </c>
      <c r="K140" s="224" t="s">
        <v>164</v>
      </c>
      <c r="L140" s="73"/>
      <c r="M140" s="229" t="s">
        <v>80</v>
      </c>
      <c r="N140" s="230" t="s">
        <v>52</v>
      </c>
      <c r="O140" s="48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4" t="s">
        <v>177</v>
      </c>
      <c r="AT140" s="24" t="s">
        <v>160</v>
      </c>
      <c r="AU140" s="24" t="s">
        <v>92</v>
      </c>
      <c r="AY140" s="24" t="s">
        <v>157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90</v>
      </c>
      <c r="BK140" s="233">
        <f>ROUND(I140*H140,2)</f>
        <v>0</v>
      </c>
      <c r="BL140" s="24" t="s">
        <v>177</v>
      </c>
      <c r="BM140" s="24" t="s">
        <v>352</v>
      </c>
    </row>
    <row r="141" s="11" customFormat="1">
      <c r="B141" s="237"/>
      <c r="C141" s="238"/>
      <c r="D141" s="234" t="s">
        <v>182</v>
      </c>
      <c r="E141" s="239" t="s">
        <v>80</v>
      </c>
      <c r="F141" s="240" t="s">
        <v>199</v>
      </c>
      <c r="G141" s="238"/>
      <c r="H141" s="241">
        <v>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182</v>
      </c>
      <c r="AU141" s="247" t="s">
        <v>92</v>
      </c>
      <c r="AV141" s="11" t="s">
        <v>92</v>
      </c>
      <c r="AW141" s="11" t="s">
        <v>44</v>
      </c>
      <c r="AX141" s="11" t="s">
        <v>82</v>
      </c>
      <c r="AY141" s="247" t="s">
        <v>157</v>
      </c>
    </row>
    <row r="142" s="12" customFormat="1">
      <c r="B142" s="248"/>
      <c r="C142" s="249"/>
      <c r="D142" s="234" t="s">
        <v>182</v>
      </c>
      <c r="E142" s="250" t="s">
        <v>80</v>
      </c>
      <c r="F142" s="251" t="s">
        <v>183</v>
      </c>
      <c r="G142" s="249"/>
      <c r="H142" s="252">
        <v>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182</v>
      </c>
      <c r="AU142" s="258" t="s">
        <v>92</v>
      </c>
      <c r="AV142" s="12" t="s">
        <v>177</v>
      </c>
      <c r="AW142" s="12" t="s">
        <v>44</v>
      </c>
      <c r="AX142" s="12" t="s">
        <v>90</v>
      </c>
      <c r="AY142" s="258" t="s">
        <v>157</v>
      </c>
    </row>
    <row r="143" s="1" customFormat="1" ht="16.5" customHeight="1">
      <c r="B143" s="47"/>
      <c r="C143" s="222" t="s">
        <v>242</v>
      </c>
      <c r="D143" s="222" t="s">
        <v>160</v>
      </c>
      <c r="E143" s="223" t="s">
        <v>353</v>
      </c>
      <c r="F143" s="224" t="s">
        <v>354</v>
      </c>
      <c r="G143" s="225" t="s">
        <v>305</v>
      </c>
      <c r="H143" s="226">
        <v>8</v>
      </c>
      <c r="I143" s="227"/>
      <c r="J143" s="228">
        <f>ROUND(I143*H143,2)</f>
        <v>0</v>
      </c>
      <c r="K143" s="224" t="s">
        <v>164</v>
      </c>
      <c r="L143" s="73"/>
      <c r="M143" s="229" t="s">
        <v>80</v>
      </c>
      <c r="N143" s="230" t="s">
        <v>52</v>
      </c>
      <c r="O143" s="48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4" t="s">
        <v>177</v>
      </c>
      <c r="AT143" s="24" t="s">
        <v>160</v>
      </c>
      <c r="AU143" s="24" t="s">
        <v>92</v>
      </c>
      <c r="AY143" s="24" t="s">
        <v>157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24" t="s">
        <v>90</v>
      </c>
      <c r="BK143" s="233">
        <f>ROUND(I143*H143,2)</f>
        <v>0</v>
      </c>
      <c r="BL143" s="24" t="s">
        <v>177</v>
      </c>
      <c r="BM143" s="24" t="s">
        <v>355</v>
      </c>
    </row>
    <row r="144" s="11" customFormat="1">
      <c r="B144" s="237"/>
      <c r="C144" s="238"/>
      <c r="D144" s="234" t="s">
        <v>182</v>
      </c>
      <c r="E144" s="239" t="s">
        <v>80</v>
      </c>
      <c r="F144" s="240" t="s">
        <v>199</v>
      </c>
      <c r="G144" s="238"/>
      <c r="H144" s="241">
        <v>8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182</v>
      </c>
      <c r="AU144" s="247" t="s">
        <v>92</v>
      </c>
      <c r="AV144" s="11" t="s">
        <v>92</v>
      </c>
      <c r="AW144" s="11" t="s">
        <v>44</v>
      </c>
      <c r="AX144" s="11" t="s">
        <v>82</v>
      </c>
      <c r="AY144" s="247" t="s">
        <v>157</v>
      </c>
    </row>
    <row r="145" s="12" customFormat="1">
      <c r="B145" s="248"/>
      <c r="C145" s="249"/>
      <c r="D145" s="234" t="s">
        <v>182</v>
      </c>
      <c r="E145" s="250" t="s">
        <v>80</v>
      </c>
      <c r="F145" s="251" t="s">
        <v>183</v>
      </c>
      <c r="G145" s="249"/>
      <c r="H145" s="252">
        <v>8</v>
      </c>
      <c r="I145" s="253"/>
      <c r="J145" s="249"/>
      <c r="K145" s="249"/>
      <c r="L145" s="254"/>
      <c r="M145" s="273"/>
      <c r="N145" s="274"/>
      <c r="O145" s="274"/>
      <c r="P145" s="274"/>
      <c r="Q145" s="274"/>
      <c r="R145" s="274"/>
      <c r="S145" s="274"/>
      <c r="T145" s="275"/>
      <c r="AT145" s="258" t="s">
        <v>182</v>
      </c>
      <c r="AU145" s="258" t="s">
        <v>92</v>
      </c>
      <c r="AV145" s="12" t="s">
        <v>177</v>
      </c>
      <c r="AW145" s="12" t="s">
        <v>44</v>
      </c>
      <c r="AX145" s="12" t="s">
        <v>90</v>
      </c>
      <c r="AY145" s="258" t="s">
        <v>157</v>
      </c>
    </row>
    <row r="146" s="1" customFormat="1" ht="6.96" customHeight="1">
      <c r="B146" s="68"/>
      <c r="C146" s="69"/>
      <c r="D146" s="69"/>
      <c r="E146" s="69"/>
      <c r="F146" s="69"/>
      <c r="G146" s="69"/>
      <c r="H146" s="69"/>
      <c r="I146" s="167"/>
      <c r="J146" s="69"/>
      <c r="K146" s="69"/>
      <c r="L146" s="73"/>
    </row>
  </sheetData>
  <sheetProtection sheet="1" autoFilter="0" formatColumns="0" formatRows="0" objects="1" scenarios="1" spinCount="100000" saltValue="/NEh5KXfoLqa01GyaBmiJbjKD9mR9HCFgXrcmC9xFt0wBFuFxY2u6+zMXJUtA2d3F02fkl2+R4dHINl7jbjnSA==" hashValue="utUKsHZZJF5KYUfKYx9nM7e+eod1BVpNyGYeiL3OQnJiYs5NV1VmC4RZ7Yl3kJTLbYmsLVj2k8y51MhbVdPXeA==" algorithmName="SHA-512" password="CC35"/>
  <autoFilter ref="C78:K14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356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ROUND(J93,2)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ROUND(SUM(BE93:BE1152), 2)</f>
        <v>0</v>
      </c>
      <c r="G30" s="48"/>
      <c r="H30" s="48"/>
      <c r="I30" s="159">
        <v>0.20999999999999999</v>
      </c>
      <c r="J30" s="158">
        <f>ROUND(ROUND((SUM(BE93:BE1152)),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ROUND(SUM(BF93:BF1152), 2)</f>
        <v>0</v>
      </c>
      <c r="G31" s="48"/>
      <c r="H31" s="48"/>
      <c r="I31" s="159">
        <v>0.14999999999999999</v>
      </c>
      <c r="J31" s="158">
        <f>ROUND(ROUND((SUM(BF93:BF1152)),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ROUND(SUM(BG93:BG1152),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ROUND(SUM(BH93:BH1152),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ROUND(SUM(BI93:BI1152),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201 - Most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J93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J94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J95</f>
        <v>0</v>
      </c>
      <c r="K58" s="191"/>
    </row>
    <row r="59" s="8" customFormat="1" ht="19.92" customHeight="1">
      <c r="B59" s="185"/>
      <c r="C59" s="186"/>
      <c r="D59" s="187" t="s">
        <v>357</v>
      </c>
      <c r="E59" s="188"/>
      <c r="F59" s="188"/>
      <c r="G59" s="188"/>
      <c r="H59" s="188"/>
      <c r="I59" s="189"/>
      <c r="J59" s="190">
        <f>J527</f>
        <v>0</v>
      </c>
      <c r="K59" s="191"/>
    </row>
    <row r="60" s="8" customFormat="1" ht="19.92" customHeight="1">
      <c r="B60" s="185"/>
      <c r="C60" s="186"/>
      <c r="D60" s="187" t="s">
        <v>358</v>
      </c>
      <c r="E60" s="188"/>
      <c r="F60" s="188"/>
      <c r="G60" s="188"/>
      <c r="H60" s="188"/>
      <c r="I60" s="189"/>
      <c r="J60" s="190">
        <f>J595</f>
        <v>0</v>
      </c>
      <c r="K60" s="191"/>
    </row>
    <row r="61" s="8" customFormat="1" ht="19.92" customHeight="1">
      <c r="B61" s="185"/>
      <c r="C61" s="186"/>
      <c r="D61" s="187" t="s">
        <v>359</v>
      </c>
      <c r="E61" s="188"/>
      <c r="F61" s="188"/>
      <c r="G61" s="188"/>
      <c r="H61" s="188"/>
      <c r="I61" s="189"/>
      <c r="J61" s="190">
        <f>J692</f>
        <v>0</v>
      </c>
      <c r="K61" s="191"/>
    </row>
    <row r="62" s="8" customFormat="1" ht="19.92" customHeight="1">
      <c r="B62" s="185"/>
      <c r="C62" s="186"/>
      <c r="D62" s="187" t="s">
        <v>360</v>
      </c>
      <c r="E62" s="188"/>
      <c r="F62" s="188"/>
      <c r="G62" s="188"/>
      <c r="H62" s="188"/>
      <c r="I62" s="189"/>
      <c r="J62" s="190">
        <f>J758</f>
        <v>0</v>
      </c>
      <c r="K62" s="191"/>
    </row>
    <row r="63" s="8" customFormat="1" ht="19.92" customHeight="1">
      <c r="B63" s="185"/>
      <c r="C63" s="186"/>
      <c r="D63" s="187" t="s">
        <v>361</v>
      </c>
      <c r="E63" s="188"/>
      <c r="F63" s="188"/>
      <c r="G63" s="188"/>
      <c r="H63" s="188"/>
      <c r="I63" s="189"/>
      <c r="J63" s="190">
        <f>J797</f>
        <v>0</v>
      </c>
      <c r="K63" s="191"/>
    </row>
    <row r="64" s="8" customFormat="1" ht="19.92" customHeight="1">
      <c r="B64" s="185"/>
      <c r="C64" s="186"/>
      <c r="D64" s="187" t="s">
        <v>275</v>
      </c>
      <c r="E64" s="188"/>
      <c r="F64" s="188"/>
      <c r="G64" s="188"/>
      <c r="H64" s="188"/>
      <c r="I64" s="189"/>
      <c r="J64" s="190">
        <f>J802</f>
        <v>0</v>
      </c>
      <c r="K64" s="191"/>
    </row>
    <row r="65" s="8" customFormat="1" ht="19.92" customHeight="1">
      <c r="B65" s="185"/>
      <c r="C65" s="186"/>
      <c r="D65" s="187" t="s">
        <v>362</v>
      </c>
      <c r="E65" s="188"/>
      <c r="F65" s="188"/>
      <c r="G65" s="188"/>
      <c r="H65" s="188"/>
      <c r="I65" s="189"/>
      <c r="J65" s="190">
        <f>J990</f>
        <v>0</v>
      </c>
      <c r="K65" s="191"/>
    </row>
    <row r="66" s="8" customFormat="1" ht="19.92" customHeight="1">
      <c r="B66" s="185"/>
      <c r="C66" s="186"/>
      <c r="D66" s="187" t="s">
        <v>363</v>
      </c>
      <c r="E66" s="188"/>
      <c r="F66" s="188"/>
      <c r="G66" s="188"/>
      <c r="H66" s="188"/>
      <c r="I66" s="189"/>
      <c r="J66" s="190">
        <f>J1007</f>
        <v>0</v>
      </c>
      <c r="K66" s="191"/>
    </row>
    <row r="67" s="7" customFormat="1" ht="24.96" customHeight="1">
      <c r="B67" s="178"/>
      <c r="C67" s="179"/>
      <c r="D67" s="180" t="s">
        <v>364</v>
      </c>
      <c r="E67" s="181"/>
      <c r="F67" s="181"/>
      <c r="G67" s="181"/>
      <c r="H67" s="181"/>
      <c r="I67" s="182"/>
      <c r="J67" s="183">
        <f>J1011</f>
        <v>0</v>
      </c>
      <c r="K67" s="184"/>
    </row>
    <row r="68" s="8" customFormat="1" ht="19.92" customHeight="1">
      <c r="B68" s="185"/>
      <c r="C68" s="186"/>
      <c r="D68" s="187" t="s">
        <v>365</v>
      </c>
      <c r="E68" s="188"/>
      <c r="F68" s="188"/>
      <c r="G68" s="188"/>
      <c r="H68" s="188"/>
      <c r="I68" s="189"/>
      <c r="J68" s="190">
        <f>J1012</f>
        <v>0</v>
      </c>
      <c r="K68" s="191"/>
    </row>
    <row r="69" s="8" customFormat="1" ht="19.92" customHeight="1">
      <c r="B69" s="185"/>
      <c r="C69" s="186"/>
      <c r="D69" s="187" t="s">
        <v>366</v>
      </c>
      <c r="E69" s="188"/>
      <c r="F69" s="188"/>
      <c r="G69" s="188"/>
      <c r="H69" s="188"/>
      <c r="I69" s="189"/>
      <c r="J69" s="190">
        <f>J1135</f>
        <v>0</v>
      </c>
      <c r="K69" s="191"/>
    </row>
    <row r="70" s="7" customFormat="1" ht="24.96" customHeight="1">
      <c r="B70" s="178"/>
      <c r="C70" s="179"/>
      <c r="D70" s="180" t="s">
        <v>367</v>
      </c>
      <c r="E70" s="181"/>
      <c r="F70" s="181"/>
      <c r="G70" s="181"/>
      <c r="H70" s="181"/>
      <c r="I70" s="182"/>
      <c r="J70" s="183">
        <f>J1140</f>
        <v>0</v>
      </c>
      <c r="K70" s="184"/>
    </row>
    <row r="71" s="8" customFormat="1" ht="19.92" customHeight="1">
      <c r="B71" s="185"/>
      <c r="C71" s="186"/>
      <c r="D71" s="187" t="s">
        <v>368</v>
      </c>
      <c r="E71" s="188"/>
      <c r="F71" s="188"/>
      <c r="G71" s="188"/>
      <c r="H71" s="188"/>
      <c r="I71" s="189"/>
      <c r="J71" s="190">
        <f>J1141</f>
        <v>0</v>
      </c>
      <c r="K71" s="191"/>
    </row>
    <row r="72" s="7" customFormat="1" ht="24.96" customHeight="1">
      <c r="B72" s="178"/>
      <c r="C72" s="179"/>
      <c r="D72" s="180" t="s">
        <v>133</v>
      </c>
      <c r="E72" s="181"/>
      <c r="F72" s="181"/>
      <c r="G72" s="181"/>
      <c r="H72" s="181"/>
      <c r="I72" s="182"/>
      <c r="J72" s="183">
        <f>J1147</f>
        <v>0</v>
      </c>
      <c r="K72" s="184"/>
    </row>
    <row r="73" s="8" customFormat="1" ht="19.92" customHeight="1">
      <c r="B73" s="185"/>
      <c r="C73" s="186"/>
      <c r="D73" s="187" t="s">
        <v>136</v>
      </c>
      <c r="E73" s="188"/>
      <c r="F73" s="188"/>
      <c r="G73" s="188"/>
      <c r="H73" s="188"/>
      <c r="I73" s="189"/>
      <c r="J73" s="190">
        <f>J1148</f>
        <v>0</v>
      </c>
      <c r="K73" s="191"/>
    </row>
    <row r="74" s="1" customFormat="1" ht="21.84" customHeight="1">
      <c r="B74" s="47"/>
      <c r="C74" s="48"/>
      <c r="D74" s="48"/>
      <c r="E74" s="48"/>
      <c r="F74" s="48"/>
      <c r="G74" s="48"/>
      <c r="H74" s="48"/>
      <c r="I74" s="145"/>
      <c r="J74" s="48"/>
      <c r="K74" s="52"/>
    </row>
    <row r="75" s="1" customFormat="1" ht="6.96" customHeight="1">
      <c r="B75" s="68"/>
      <c r="C75" s="69"/>
      <c r="D75" s="69"/>
      <c r="E75" s="69"/>
      <c r="F75" s="69"/>
      <c r="G75" s="69"/>
      <c r="H75" s="69"/>
      <c r="I75" s="167"/>
      <c r="J75" s="69"/>
      <c r="K75" s="70"/>
    </row>
    <row r="79" s="1" customFormat="1" ht="6.96" customHeight="1">
      <c r="B79" s="71"/>
      <c r="C79" s="72"/>
      <c r="D79" s="72"/>
      <c r="E79" s="72"/>
      <c r="F79" s="72"/>
      <c r="G79" s="72"/>
      <c r="H79" s="72"/>
      <c r="I79" s="170"/>
      <c r="J79" s="72"/>
      <c r="K79" s="72"/>
      <c r="L79" s="73"/>
    </row>
    <row r="80" s="1" customFormat="1" ht="36.96" customHeight="1">
      <c r="B80" s="47"/>
      <c r="C80" s="74" t="s">
        <v>140</v>
      </c>
      <c r="D80" s="75"/>
      <c r="E80" s="75"/>
      <c r="F80" s="75"/>
      <c r="G80" s="75"/>
      <c r="H80" s="75"/>
      <c r="I80" s="192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="1" customFormat="1" ht="14.4" customHeight="1">
      <c r="B82" s="47"/>
      <c r="C82" s="77" t="s">
        <v>18</v>
      </c>
      <c r="D82" s="75"/>
      <c r="E82" s="75"/>
      <c r="F82" s="75"/>
      <c r="G82" s="75"/>
      <c r="H82" s="75"/>
      <c r="I82" s="192"/>
      <c r="J82" s="75"/>
      <c r="K82" s="75"/>
      <c r="L82" s="73"/>
    </row>
    <row r="83" s="1" customFormat="1" ht="16.5" customHeight="1">
      <c r="B83" s="47"/>
      <c r="C83" s="75"/>
      <c r="D83" s="75"/>
      <c r="E83" s="193" t="str">
        <f>E7</f>
        <v>B062-Švehlova , oprava mostu č. akce 1022, Praha 15 - vypracování PD a zajištění IČ</v>
      </c>
      <c r="F83" s="77"/>
      <c r="G83" s="77"/>
      <c r="H83" s="77"/>
      <c r="I83" s="192"/>
      <c r="J83" s="75"/>
      <c r="K83" s="75"/>
      <c r="L83" s="73"/>
    </row>
    <row r="84" s="1" customFormat="1" ht="14.4" customHeight="1">
      <c r="B84" s="47"/>
      <c r="C84" s="77" t="s">
        <v>126</v>
      </c>
      <c r="D84" s="75"/>
      <c r="E84" s="75"/>
      <c r="F84" s="75"/>
      <c r="G84" s="75"/>
      <c r="H84" s="75"/>
      <c r="I84" s="192"/>
      <c r="J84" s="75"/>
      <c r="K84" s="75"/>
      <c r="L84" s="73"/>
    </row>
    <row r="85" s="1" customFormat="1" ht="17.25" customHeight="1">
      <c r="B85" s="47"/>
      <c r="C85" s="75"/>
      <c r="D85" s="75"/>
      <c r="E85" s="83" t="str">
        <f>E9</f>
        <v>SO 201 - Most</v>
      </c>
      <c r="F85" s="75"/>
      <c r="G85" s="75"/>
      <c r="H85" s="75"/>
      <c r="I85" s="192"/>
      <c r="J85" s="75"/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192"/>
      <c r="J86" s="75"/>
      <c r="K86" s="75"/>
      <c r="L86" s="73"/>
    </row>
    <row r="87" s="1" customFormat="1" ht="18" customHeight="1">
      <c r="B87" s="47"/>
      <c r="C87" s="77" t="s">
        <v>24</v>
      </c>
      <c r="D87" s="75"/>
      <c r="E87" s="75"/>
      <c r="F87" s="194" t="str">
        <f>F12</f>
        <v>Praha</v>
      </c>
      <c r="G87" s="75"/>
      <c r="H87" s="75"/>
      <c r="I87" s="195" t="s">
        <v>26</v>
      </c>
      <c r="J87" s="86" t="str">
        <f>IF(J12="","",J12)</f>
        <v>8. 10. 2018</v>
      </c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92"/>
      <c r="J88" s="75"/>
      <c r="K88" s="75"/>
      <c r="L88" s="73"/>
    </row>
    <row r="89" s="1" customFormat="1">
      <c r="B89" s="47"/>
      <c r="C89" s="77" t="s">
        <v>32</v>
      </c>
      <c r="D89" s="75"/>
      <c r="E89" s="75"/>
      <c r="F89" s="194" t="str">
        <f>E15</f>
        <v>TSK hl. m. Prahy, a.s.</v>
      </c>
      <c r="G89" s="75"/>
      <c r="H89" s="75"/>
      <c r="I89" s="195" t="s">
        <v>40</v>
      </c>
      <c r="J89" s="194" t="str">
        <f>E21</f>
        <v>Pontex, spol. s r.o.</v>
      </c>
      <c r="K89" s="75"/>
      <c r="L89" s="73"/>
    </row>
    <row r="90" s="1" customFormat="1" ht="14.4" customHeight="1">
      <c r="B90" s="47"/>
      <c r="C90" s="77" t="s">
        <v>38</v>
      </c>
      <c r="D90" s="75"/>
      <c r="E90" s="75"/>
      <c r="F90" s="194" t="str">
        <f>IF(E18="","",E18)</f>
        <v/>
      </c>
      <c r="G90" s="75"/>
      <c r="H90" s="75"/>
      <c r="I90" s="192"/>
      <c r="J90" s="75"/>
      <c r="K90" s="75"/>
      <c r="L90" s="73"/>
    </row>
    <row r="91" s="1" customFormat="1" ht="10.32" customHeight="1">
      <c r="B91" s="47"/>
      <c r="C91" s="75"/>
      <c r="D91" s="75"/>
      <c r="E91" s="75"/>
      <c r="F91" s="75"/>
      <c r="G91" s="75"/>
      <c r="H91" s="75"/>
      <c r="I91" s="192"/>
      <c r="J91" s="75"/>
      <c r="K91" s="75"/>
      <c r="L91" s="73"/>
    </row>
    <row r="92" s="9" customFormat="1" ht="29.28" customHeight="1">
      <c r="B92" s="196"/>
      <c r="C92" s="197" t="s">
        <v>141</v>
      </c>
      <c r="D92" s="198" t="s">
        <v>66</v>
      </c>
      <c r="E92" s="198" t="s">
        <v>62</v>
      </c>
      <c r="F92" s="198" t="s">
        <v>142</v>
      </c>
      <c r="G92" s="198" t="s">
        <v>143</v>
      </c>
      <c r="H92" s="198" t="s">
        <v>144</v>
      </c>
      <c r="I92" s="199" t="s">
        <v>145</v>
      </c>
      <c r="J92" s="198" t="s">
        <v>130</v>
      </c>
      <c r="K92" s="200" t="s">
        <v>146</v>
      </c>
      <c r="L92" s="201"/>
      <c r="M92" s="103" t="s">
        <v>147</v>
      </c>
      <c r="N92" s="104" t="s">
        <v>51</v>
      </c>
      <c r="O92" s="104" t="s">
        <v>148</v>
      </c>
      <c r="P92" s="104" t="s">
        <v>149</v>
      </c>
      <c r="Q92" s="104" t="s">
        <v>150</v>
      </c>
      <c r="R92" s="104" t="s">
        <v>151</v>
      </c>
      <c r="S92" s="104" t="s">
        <v>152</v>
      </c>
      <c r="T92" s="105" t="s">
        <v>153</v>
      </c>
    </row>
    <row r="93" s="1" customFormat="1" ht="29.28" customHeight="1">
      <c r="B93" s="47"/>
      <c r="C93" s="109" t="s">
        <v>131</v>
      </c>
      <c r="D93" s="75"/>
      <c r="E93" s="75"/>
      <c r="F93" s="75"/>
      <c r="G93" s="75"/>
      <c r="H93" s="75"/>
      <c r="I93" s="192"/>
      <c r="J93" s="202">
        <f>BK93</f>
        <v>0</v>
      </c>
      <c r="K93" s="75"/>
      <c r="L93" s="73"/>
      <c r="M93" s="106"/>
      <c r="N93" s="107"/>
      <c r="O93" s="107"/>
      <c r="P93" s="203">
        <f>P94+P1011+P1140+P1147</f>
        <v>0</v>
      </c>
      <c r="Q93" s="107"/>
      <c r="R93" s="203">
        <f>R94+R1011+R1140+R1147</f>
        <v>609.19436781000002</v>
      </c>
      <c r="S93" s="107"/>
      <c r="T93" s="204">
        <f>T94+T1011+T1140+T1147</f>
        <v>1759.7155857999996</v>
      </c>
      <c r="AT93" s="24" t="s">
        <v>81</v>
      </c>
      <c r="AU93" s="24" t="s">
        <v>132</v>
      </c>
      <c r="BK93" s="205">
        <f>BK94+BK1011+BK1140+BK1147</f>
        <v>0</v>
      </c>
    </row>
    <row r="94" s="10" customFormat="1" ht="37.44001" customHeight="1">
      <c r="B94" s="206"/>
      <c r="C94" s="207"/>
      <c r="D94" s="208" t="s">
        <v>81</v>
      </c>
      <c r="E94" s="209" t="s">
        <v>276</v>
      </c>
      <c r="F94" s="209" t="s">
        <v>277</v>
      </c>
      <c r="G94" s="207"/>
      <c r="H94" s="207"/>
      <c r="I94" s="210"/>
      <c r="J94" s="211">
        <f>BK94</f>
        <v>0</v>
      </c>
      <c r="K94" s="207"/>
      <c r="L94" s="212"/>
      <c r="M94" s="213"/>
      <c r="N94" s="214"/>
      <c r="O94" s="214"/>
      <c r="P94" s="215">
        <f>P95+P527+P595+P692+P758+P797+P802+P990+P1007</f>
        <v>0</v>
      </c>
      <c r="Q94" s="214"/>
      <c r="R94" s="215">
        <f>R95+R527+R595+R692+R758+R797+R802+R990+R1007</f>
        <v>607.80038701000001</v>
      </c>
      <c r="S94" s="214"/>
      <c r="T94" s="216">
        <f>T95+T527+T595+T692+T758+T797+T802+T990+T1007</f>
        <v>1758.9655857999996</v>
      </c>
      <c r="AR94" s="217" t="s">
        <v>90</v>
      </c>
      <c r="AT94" s="218" t="s">
        <v>81</v>
      </c>
      <c r="AU94" s="218" t="s">
        <v>82</v>
      </c>
      <c r="AY94" s="217" t="s">
        <v>157</v>
      </c>
      <c r="BK94" s="219">
        <f>BK95+BK527+BK595+BK692+BK758+BK797+BK802+BK990+BK1007</f>
        <v>0</v>
      </c>
    </row>
    <row r="95" s="10" customFormat="1" ht="19.92" customHeight="1">
      <c r="B95" s="206"/>
      <c r="C95" s="207"/>
      <c r="D95" s="208" t="s">
        <v>81</v>
      </c>
      <c r="E95" s="220" t="s">
        <v>90</v>
      </c>
      <c r="F95" s="220" t="s">
        <v>278</v>
      </c>
      <c r="G95" s="207"/>
      <c r="H95" s="207"/>
      <c r="I95" s="210"/>
      <c r="J95" s="221">
        <f>BK95</f>
        <v>0</v>
      </c>
      <c r="K95" s="207"/>
      <c r="L95" s="212"/>
      <c r="M95" s="213"/>
      <c r="N95" s="214"/>
      <c r="O95" s="214"/>
      <c r="P95" s="215">
        <f>SUM(P96:P526)</f>
        <v>0</v>
      </c>
      <c r="Q95" s="214"/>
      <c r="R95" s="215">
        <f>SUM(R96:R526)</f>
        <v>143.35828090000001</v>
      </c>
      <c r="S95" s="214"/>
      <c r="T95" s="216">
        <f>SUM(T96:T526)</f>
        <v>1168.8409639999998</v>
      </c>
      <c r="AR95" s="217" t="s">
        <v>90</v>
      </c>
      <c r="AT95" s="218" t="s">
        <v>81</v>
      </c>
      <c r="AU95" s="218" t="s">
        <v>90</v>
      </c>
      <c r="AY95" s="217" t="s">
        <v>157</v>
      </c>
      <c r="BK95" s="219">
        <f>SUM(BK96:BK526)</f>
        <v>0</v>
      </c>
    </row>
    <row r="96" s="1" customFormat="1" ht="16.5" customHeight="1">
      <c r="B96" s="47"/>
      <c r="C96" s="222" t="s">
        <v>90</v>
      </c>
      <c r="D96" s="222" t="s">
        <v>160</v>
      </c>
      <c r="E96" s="223" t="s">
        <v>369</v>
      </c>
      <c r="F96" s="224" t="s">
        <v>370</v>
      </c>
      <c r="G96" s="225" t="s">
        <v>371</v>
      </c>
      <c r="H96" s="226">
        <v>0.037999999999999999</v>
      </c>
      <c r="I96" s="227"/>
      <c r="J96" s="228">
        <f>ROUND(I96*H96,2)</f>
        <v>0</v>
      </c>
      <c r="K96" s="224" t="s">
        <v>164</v>
      </c>
      <c r="L96" s="73"/>
      <c r="M96" s="229" t="s">
        <v>80</v>
      </c>
      <c r="N96" s="230" t="s">
        <v>52</v>
      </c>
      <c r="O96" s="48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AR96" s="24" t="s">
        <v>177</v>
      </c>
      <c r="AT96" s="24" t="s">
        <v>160</v>
      </c>
      <c r="AU96" s="24" t="s">
        <v>92</v>
      </c>
      <c r="AY96" s="24" t="s">
        <v>157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90</v>
      </c>
      <c r="BK96" s="233">
        <f>ROUND(I96*H96,2)</f>
        <v>0</v>
      </c>
      <c r="BL96" s="24" t="s">
        <v>177</v>
      </c>
      <c r="BM96" s="24" t="s">
        <v>372</v>
      </c>
    </row>
    <row r="97" s="11" customFormat="1">
      <c r="B97" s="237"/>
      <c r="C97" s="238"/>
      <c r="D97" s="234" t="s">
        <v>182</v>
      </c>
      <c r="E97" s="239" t="s">
        <v>80</v>
      </c>
      <c r="F97" s="240" t="s">
        <v>373</v>
      </c>
      <c r="G97" s="238"/>
      <c r="H97" s="241">
        <v>0.037999999999999999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182</v>
      </c>
      <c r="AU97" s="247" t="s">
        <v>92</v>
      </c>
      <c r="AV97" s="11" t="s">
        <v>92</v>
      </c>
      <c r="AW97" s="11" t="s">
        <v>44</v>
      </c>
      <c r="AX97" s="11" t="s">
        <v>82</v>
      </c>
      <c r="AY97" s="247" t="s">
        <v>157</v>
      </c>
    </row>
    <row r="98" s="12" customFormat="1">
      <c r="B98" s="248"/>
      <c r="C98" s="249"/>
      <c r="D98" s="234" t="s">
        <v>182</v>
      </c>
      <c r="E98" s="250" t="s">
        <v>80</v>
      </c>
      <c r="F98" s="251" t="s">
        <v>183</v>
      </c>
      <c r="G98" s="249"/>
      <c r="H98" s="252">
        <v>0.037999999999999999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182</v>
      </c>
      <c r="AU98" s="258" t="s">
        <v>92</v>
      </c>
      <c r="AV98" s="12" t="s">
        <v>177</v>
      </c>
      <c r="AW98" s="12" t="s">
        <v>44</v>
      </c>
      <c r="AX98" s="12" t="s">
        <v>90</v>
      </c>
      <c r="AY98" s="258" t="s">
        <v>157</v>
      </c>
    </row>
    <row r="99" s="1" customFormat="1" ht="16.5" customHeight="1">
      <c r="B99" s="47"/>
      <c r="C99" s="222" t="s">
        <v>92</v>
      </c>
      <c r="D99" s="222" t="s">
        <v>160</v>
      </c>
      <c r="E99" s="223" t="s">
        <v>374</v>
      </c>
      <c r="F99" s="224" t="s">
        <v>375</v>
      </c>
      <c r="G99" s="225" t="s">
        <v>371</v>
      </c>
      <c r="H99" s="226">
        <v>0.037999999999999999</v>
      </c>
      <c r="I99" s="227"/>
      <c r="J99" s="228">
        <f>ROUND(I99*H99,2)</f>
        <v>0</v>
      </c>
      <c r="K99" s="224" t="s">
        <v>164</v>
      </c>
      <c r="L99" s="73"/>
      <c r="M99" s="229" t="s">
        <v>80</v>
      </c>
      <c r="N99" s="230" t="s">
        <v>52</v>
      </c>
      <c r="O99" s="48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AR99" s="24" t="s">
        <v>177</v>
      </c>
      <c r="AT99" s="24" t="s">
        <v>160</v>
      </c>
      <c r="AU99" s="24" t="s">
        <v>92</v>
      </c>
      <c r="AY99" s="24" t="s">
        <v>157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90</v>
      </c>
      <c r="BK99" s="233">
        <f>ROUND(I99*H99,2)</f>
        <v>0</v>
      </c>
      <c r="BL99" s="24" t="s">
        <v>177</v>
      </c>
      <c r="BM99" s="24" t="s">
        <v>376</v>
      </c>
    </row>
    <row r="100" s="11" customFormat="1">
      <c r="B100" s="237"/>
      <c r="C100" s="238"/>
      <c r="D100" s="234" t="s">
        <v>182</v>
      </c>
      <c r="E100" s="239" t="s">
        <v>80</v>
      </c>
      <c r="F100" s="240" t="s">
        <v>373</v>
      </c>
      <c r="G100" s="238"/>
      <c r="H100" s="241">
        <v>0.037999999999999999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182</v>
      </c>
      <c r="AU100" s="247" t="s">
        <v>92</v>
      </c>
      <c r="AV100" s="11" t="s">
        <v>92</v>
      </c>
      <c r="AW100" s="11" t="s">
        <v>44</v>
      </c>
      <c r="AX100" s="11" t="s">
        <v>82</v>
      </c>
      <c r="AY100" s="247" t="s">
        <v>157</v>
      </c>
    </row>
    <row r="101" s="12" customFormat="1">
      <c r="B101" s="248"/>
      <c r="C101" s="249"/>
      <c r="D101" s="234" t="s">
        <v>182</v>
      </c>
      <c r="E101" s="250" t="s">
        <v>80</v>
      </c>
      <c r="F101" s="251" t="s">
        <v>183</v>
      </c>
      <c r="G101" s="249"/>
      <c r="H101" s="252">
        <v>0.037999999999999999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182</v>
      </c>
      <c r="AU101" s="258" t="s">
        <v>92</v>
      </c>
      <c r="AV101" s="12" t="s">
        <v>177</v>
      </c>
      <c r="AW101" s="12" t="s">
        <v>44</v>
      </c>
      <c r="AX101" s="12" t="s">
        <v>90</v>
      </c>
      <c r="AY101" s="258" t="s">
        <v>157</v>
      </c>
    </row>
    <row r="102" s="1" customFormat="1" ht="25.5" customHeight="1">
      <c r="B102" s="47"/>
      <c r="C102" s="222" t="s">
        <v>172</v>
      </c>
      <c r="D102" s="222" t="s">
        <v>160</v>
      </c>
      <c r="E102" s="223" t="s">
        <v>377</v>
      </c>
      <c r="F102" s="224" t="s">
        <v>378</v>
      </c>
      <c r="G102" s="225" t="s">
        <v>379</v>
      </c>
      <c r="H102" s="226">
        <v>375</v>
      </c>
      <c r="I102" s="227"/>
      <c r="J102" s="228">
        <f>ROUND(I102*H102,2)</f>
        <v>0</v>
      </c>
      <c r="K102" s="224" t="s">
        <v>164</v>
      </c>
      <c r="L102" s="73"/>
      <c r="M102" s="229" t="s">
        <v>80</v>
      </c>
      <c r="N102" s="230" t="s">
        <v>52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177</v>
      </c>
      <c r="AT102" s="24" t="s">
        <v>160</v>
      </c>
      <c r="AU102" s="24" t="s">
        <v>92</v>
      </c>
      <c r="AY102" s="24" t="s">
        <v>157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90</v>
      </c>
      <c r="BK102" s="233">
        <f>ROUND(I102*H102,2)</f>
        <v>0</v>
      </c>
      <c r="BL102" s="24" t="s">
        <v>177</v>
      </c>
      <c r="BM102" s="24" t="s">
        <v>380</v>
      </c>
    </row>
    <row r="103" s="11" customFormat="1">
      <c r="B103" s="237"/>
      <c r="C103" s="238"/>
      <c r="D103" s="234" t="s">
        <v>182</v>
      </c>
      <c r="E103" s="239" t="s">
        <v>80</v>
      </c>
      <c r="F103" s="240" t="s">
        <v>381</v>
      </c>
      <c r="G103" s="238"/>
      <c r="H103" s="241">
        <v>375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AT103" s="247" t="s">
        <v>182</v>
      </c>
      <c r="AU103" s="247" t="s">
        <v>92</v>
      </c>
      <c r="AV103" s="11" t="s">
        <v>92</v>
      </c>
      <c r="AW103" s="11" t="s">
        <v>44</v>
      </c>
      <c r="AX103" s="11" t="s">
        <v>82</v>
      </c>
      <c r="AY103" s="247" t="s">
        <v>157</v>
      </c>
    </row>
    <row r="104" s="12" customFormat="1">
      <c r="B104" s="248"/>
      <c r="C104" s="249"/>
      <c r="D104" s="234" t="s">
        <v>182</v>
      </c>
      <c r="E104" s="250" t="s">
        <v>80</v>
      </c>
      <c r="F104" s="251" t="s">
        <v>183</v>
      </c>
      <c r="G104" s="249"/>
      <c r="H104" s="252">
        <v>375</v>
      </c>
      <c r="I104" s="253"/>
      <c r="J104" s="249"/>
      <c r="K104" s="249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182</v>
      </c>
      <c r="AU104" s="258" t="s">
        <v>92</v>
      </c>
      <c r="AV104" s="12" t="s">
        <v>177</v>
      </c>
      <c r="AW104" s="12" t="s">
        <v>44</v>
      </c>
      <c r="AX104" s="12" t="s">
        <v>90</v>
      </c>
      <c r="AY104" s="258" t="s">
        <v>157</v>
      </c>
    </row>
    <row r="105" s="1" customFormat="1" ht="25.5" customHeight="1">
      <c r="B105" s="47"/>
      <c r="C105" s="222" t="s">
        <v>177</v>
      </c>
      <c r="D105" s="222" t="s">
        <v>160</v>
      </c>
      <c r="E105" s="223" t="s">
        <v>382</v>
      </c>
      <c r="F105" s="224" t="s">
        <v>383</v>
      </c>
      <c r="G105" s="225" t="s">
        <v>379</v>
      </c>
      <c r="H105" s="226">
        <v>375</v>
      </c>
      <c r="I105" s="227"/>
      <c r="J105" s="228">
        <f>ROUND(I105*H105,2)</f>
        <v>0</v>
      </c>
      <c r="K105" s="224" t="s">
        <v>164</v>
      </c>
      <c r="L105" s="73"/>
      <c r="M105" s="229" t="s">
        <v>80</v>
      </c>
      <c r="N105" s="230" t="s">
        <v>52</v>
      </c>
      <c r="O105" s="48"/>
      <c r="P105" s="231">
        <f>O105*H105</f>
        <v>0</v>
      </c>
      <c r="Q105" s="231">
        <v>0.00018000000000000001</v>
      </c>
      <c r="R105" s="231">
        <f>Q105*H105</f>
        <v>0.067500000000000004</v>
      </c>
      <c r="S105" s="231">
        <v>0</v>
      </c>
      <c r="T105" s="232">
        <f>S105*H105</f>
        <v>0</v>
      </c>
      <c r="AR105" s="24" t="s">
        <v>177</v>
      </c>
      <c r="AT105" s="24" t="s">
        <v>160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177</v>
      </c>
      <c r="BM105" s="24" t="s">
        <v>384</v>
      </c>
    </row>
    <row r="106" s="11" customFormat="1">
      <c r="B106" s="237"/>
      <c r="C106" s="238"/>
      <c r="D106" s="234" t="s">
        <v>182</v>
      </c>
      <c r="E106" s="239" t="s">
        <v>80</v>
      </c>
      <c r="F106" s="240" t="s">
        <v>381</v>
      </c>
      <c r="G106" s="238"/>
      <c r="H106" s="241">
        <v>375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182</v>
      </c>
      <c r="AU106" s="247" t="s">
        <v>92</v>
      </c>
      <c r="AV106" s="11" t="s">
        <v>92</v>
      </c>
      <c r="AW106" s="11" t="s">
        <v>44</v>
      </c>
      <c r="AX106" s="11" t="s">
        <v>82</v>
      </c>
      <c r="AY106" s="247" t="s">
        <v>157</v>
      </c>
    </row>
    <row r="107" s="12" customFormat="1">
      <c r="B107" s="248"/>
      <c r="C107" s="249"/>
      <c r="D107" s="234" t="s">
        <v>182</v>
      </c>
      <c r="E107" s="250" t="s">
        <v>80</v>
      </c>
      <c r="F107" s="251" t="s">
        <v>183</v>
      </c>
      <c r="G107" s="249"/>
      <c r="H107" s="252">
        <v>375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182</v>
      </c>
      <c r="AU107" s="258" t="s">
        <v>92</v>
      </c>
      <c r="AV107" s="12" t="s">
        <v>177</v>
      </c>
      <c r="AW107" s="12" t="s">
        <v>44</v>
      </c>
      <c r="AX107" s="12" t="s">
        <v>90</v>
      </c>
      <c r="AY107" s="258" t="s">
        <v>157</v>
      </c>
    </row>
    <row r="108" s="1" customFormat="1" ht="16.5" customHeight="1">
      <c r="B108" s="47"/>
      <c r="C108" s="222" t="s">
        <v>156</v>
      </c>
      <c r="D108" s="222" t="s">
        <v>160</v>
      </c>
      <c r="E108" s="223" t="s">
        <v>385</v>
      </c>
      <c r="F108" s="224" t="s">
        <v>386</v>
      </c>
      <c r="G108" s="225" t="s">
        <v>379</v>
      </c>
      <c r="H108" s="226">
        <v>208.80000000000001</v>
      </c>
      <c r="I108" s="227"/>
      <c r="J108" s="228">
        <f>ROUND(I108*H108,2)</f>
        <v>0</v>
      </c>
      <c r="K108" s="224" t="s">
        <v>164</v>
      </c>
      <c r="L108" s="73"/>
      <c r="M108" s="229" t="s">
        <v>80</v>
      </c>
      <c r="N108" s="230" t="s">
        <v>52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177</v>
      </c>
      <c r="AT108" s="24" t="s">
        <v>160</v>
      </c>
      <c r="AU108" s="24" t="s">
        <v>92</v>
      </c>
      <c r="AY108" s="24" t="s">
        <v>157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90</v>
      </c>
      <c r="BK108" s="233">
        <f>ROUND(I108*H108,2)</f>
        <v>0</v>
      </c>
      <c r="BL108" s="24" t="s">
        <v>177</v>
      </c>
      <c r="BM108" s="24" t="s">
        <v>387</v>
      </c>
    </row>
    <row r="109" s="11" customFormat="1">
      <c r="B109" s="237"/>
      <c r="C109" s="238"/>
      <c r="D109" s="234" t="s">
        <v>182</v>
      </c>
      <c r="E109" s="239" t="s">
        <v>80</v>
      </c>
      <c r="F109" s="240" t="s">
        <v>388</v>
      </c>
      <c r="G109" s="238"/>
      <c r="H109" s="241">
        <v>163.80000000000001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182</v>
      </c>
      <c r="AU109" s="247" t="s">
        <v>92</v>
      </c>
      <c r="AV109" s="11" t="s">
        <v>92</v>
      </c>
      <c r="AW109" s="11" t="s">
        <v>44</v>
      </c>
      <c r="AX109" s="11" t="s">
        <v>82</v>
      </c>
      <c r="AY109" s="247" t="s">
        <v>157</v>
      </c>
    </row>
    <row r="110" s="11" customFormat="1">
      <c r="B110" s="237"/>
      <c r="C110" s="238"/>
      <c r="D110" s="234" t="s">
        <v>182</v>
      </c>
      <c r="E110" s="239" t="s">
        <v>80</v>
      </c>
      <c r="F110" s="240" t="s">
        <v>389</v>
      </c>
      <c r="G110" s="238"/>
      <c r="H110" s="241">
        <v>45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182</v>
      </c>
      <c r="AU110" s="247" t="s">
        <v>92</v>
      </c>
      <c r="AV110" s="11" t="s">
        <v>92</v>
      </c>
      <c r="AW110" s="11" t="s">
        <v>44</v>
      </c>
      <c r="AX110" s="11" t="s">
        <v>82</v>
      </c>
      <c r="AY110" s="247" t="s">
        <v>157</v>
      </c>
    </row>
    <row r="111" s="12" customFormat="1">
      <c r="B111" s="248"/>
      <c r="C111" s="249"/>
      <c r="D111" s="234" t="s">
        <v>182</v>
      </c>
      <c r="E111" s="250" t="s">
        <v>80</v>
      </c>
      <c r="F111" s="251" t="s">
        <v>183</v>
      </c>
      <c r="G111" s="249"/>
      <c r="H111" s="252">
        <v>208.80000000000001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92</v>
      </c>
      <c r="AV111" s="12" t="s">
        <v>177</v>
      </c>
      <c r="AW111" s="12" t="s">
        <v>44</v>
      </c>
      <c r="AX111" s="12" t="s">
        <v>90</v>
      </c>
      <c r="AY111" s="258" t="s">
        <v>157</v>
      </c>
    </row>
    <row r="112" s="1" customFormat="1" ht="25.5" customHeight="1">
      <c r="B112" s="47"/>
      <c r="C112" s="222" t="s">
        <v>188</v>
      </c>
      <c r="D112" s="222" t="s">
        <v>160</v>
      </c>
      <c r="E112" s="223" t="s">
        <v>390</v>
      </c>
      <c r="F112" s="224" t="s">
        <v>391</v>
      </c>
      <c r="G112" s="225" t="s">
        <v>305</v>
      </c>
      <c r="H112" s="226">
        <v>6</v>
      </c>
      <c r="I112" s="227"/>
      <c r="J112" s="228">
        <f>ROUND(I112*H112,2)</f>
        <v>0</v>
      </c>
      <c r="K112" s="224" t="s">
        <v>164</v>
      </c>
      <c r="L112" s="73"/>
      <c r="M112" s="229" t="s">
        <v>80</v>
      </c>
      <c r="N112" s="230" t="s">
        <v>52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177</v>
      </c>
      <c r="AT112" s="24" t="s">
        <v>160</v>
      </c>
      <c r="AU112" s="24" t="s">
        <v>92</v>
      </c>
      <c r="AY112" s="24" t="s">
        <v>157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90</v>
      </c>
      <c r="BK112" s="233">
        <f>ROUND(I112*H112,2)</f>
        <v>0</v>
      </c>
      <c r="BL112" s="24" t="s">
        <v>177</v>
      </c>
      <c r="BM112" s="24" t="s">
        <v>392</v>
      </c>
    </row>
    <row r="113" s="11" customFormat="1">
      <c r="B113" s="237"/>
      <c r="C113" s="238"/>
      <c r="D113" s="234" t="s">
        <v>182</v>
      </c>
      <c r="E113" s="239" t="s">
        <v>80</v>
      </c>
      <c r="F113" s="240" t="s">
        <v>188</v>
      </c>
      <c r="G113" s="238"/>
      <c r="H113" s="241">
        <v>6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AT113" s="247" t="s">
        <v>182</v>
      </c>
      <c r="AU113" s="247" t="s">
        <v>92</v>
      </c>
      <c r="AV113" s="11" t="s">
        <v>92</v>
      </c>
      <c r="AW113" s="11" t="s">
        <v>44</v>
      </c>
      <c r="AX113" s="11" t="s">
        <v>82</v>
      </c>
      <c r="AY113" s="247" t="s">
        <v>157</v>
      </c>
    </row>
    <row r="114" s="12" customFormat="1">
      <c r="B114" s="248"/>
      <c r="C114" s="249"/>
      <c r="D114" s="234" t="s">
        <v>182</v>
      </c>
      <c r="E114" s="250" t="s">
        <v>80</v>
      </c>
      <c r="F114" s="251" t="s">
        <v>183</v>
      </c>
      <c r="G114" s="249"/>
      <c r="H114" s="252">
        <v>6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92</v>
      </c>
      <c r="AV114" s="12" t="s">
        <v>177</v>
      </c>
      <c r="AW114" s="12" t="s">
        <v>44</v>
      </c>
      <c r="AX114" s="12" t="s">
        <v>90</v>
      </c>
      <c r="AY114" s="258" t="s">
        <v>157</v>
      </c>
    </row>
    <row r="115" s="1" customFormat="1" ht="25.5" customHeight="1">
      <c r="B115" s="47"/>
      <c r="C115" s="222" t="s">
        <v>194</v>
      </c>
      <c r="D115" s="222" t="s">
        <v>160</v>
      </c>
      <c r="E115" s="223" t="s">
        <v>393</v>
      </c>
      <c r="F115" s="224" t="s">
        <v>394</v>
      </c>
      <c r="G115" s="225" t="s">
        <v>305</v>
      </c>
      <c r="H115" s="226">
        <v>6</v>
      </c>
      <c r="I115" s="227"/>
      <c r="J115" s="228">
        <f>ROUND(I115*H115,2)</f>
        <v>0</v>
      </c>
      <c r="K115" s="224" t="s">
        <v>164</v>
      </c>
      <c r="L115" s="73"/>
      <c r="M115" s="229" t="s">
        <v>80</v>
      </c>
      <c r="N115" s="230" t="s">
        <v>52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177</v>
      </c>
      <c r="AT115" s="24" t="s">
        <v>160</v>
      </c>
      <c r="AU115" s="24" t="s">
        <v>92</v>
      </c>
      <c r="AY115" s="24" t="s">
        <v>157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90</v>
      </c>
      <c r="BK115" s="233">
        <f>ROUND(I115*H115,2)</f>
        <v>0</v>
      </c>
      <c r="BL115" s="24" t="s">
        <v>177</v>
      </c>
      <c r="BM115" s="24" t="s">
        <v>395</v>
      </c>
    </row>
    <row r="116" s="11" customFormat="1">
      <c r="B116" s="237"/>
      <c r="C116" s="238"/>
      <c r="D116" s="234" t="s">
        <v>182</v>
      </c>
      <c r="E116" s="239" t="s">
        <v>80</v>
      </c>
      <c r="F116" s="240" t="s">
        <v>188</v>
      </c>
      <c r="G116" s="238"/>
      <c r="H116" s="241">
        <v>6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182</v>
      </c>
      <c r="AU116" s="247" t="s">
        <v>92</v>
      </c>
      <c r="AV116" s="11" t="s">
        <v>92</v>
      </c>
      <c r="AW116" s="11" t="s">
        <v>44</v>
      </c>
      <c r="AX116" s="11" t="s">
        <v>82</v>
      </c>
      <c r="AY116" s="247" t="s">
        <v>157</v>
      </c>
    </row>
    <row r="117" s="12" customFormat="1">
      <c r="B117" s="248"/>
      <c r="C117" s="249"/>
      <c r="D117" s="234" t="s">
        <v>182</v>
      </c>
      <c r="E117" s="250" t="s">
        <v>80</v>
      </c>
      <c r="F117" s="251" t="s">
        <v>183</v>
      </c>
      <c r="G117" s="249"/>
      <c r="H117" s="252">
        <v>6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182</v>
      </c>
      <c r="AU117" s="258" t="s">
        <v>92</v>
      </c>
      <c r="AV117" s="12" t="s">
        <v>177</v>
      </c>
      <c r="AW117" s="12" t="s">
        <v>44</v>
      </c>
      <c r="AX117" s="12" t="s">
        <v>90</v>
      </c>
      <c r="AY117" s="258" t="s">
        <v>157</v>
      </c>
    </row>
    <row r="118" s="1" customFormat="1" ht="25.5" customHeight="1">
      <c r="B118" s="47"/>
      <c r="C118" s="222" t="s">
        <v>199</v>
      </c>
      <c r="D118" s="222" t="s">
        <v>160</v>
      </c>
      <c r="E118" s="223" t="s">
        <v>396</v>
      </c>
      <c r="F118" s="224" t="s">
        <v>397</v>
      </c>
      <c r="G118" s="225" t="s">
        <v>305</v>
      </c>
      <c r="H118" s="226">
        <v>6</v>
      </c>
      <c r="I118" s="227"/>
      <c r="J118" s="228">
        <f>ROUND(I118*H118,2)</f>
        <v>0</v>
      </c>
      <c r="K118" s="224" t="s">
        <v>164</v>
      </c>
      <c r="L118" s="73"/>
      <c r="M118" s="229" t="s">
        <v>80</v>
      </c>
      <c r="N118" s="230" t="s">
        <v>52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177</v>
      </c>
      <c r="AT118" s="24" t="s">
        <v>160</v>
      </c>
      <c r="AU118" s="24" t="s">
        <v>92</v>
      </c>
      <c r="AY118" s="24" t="s">
        <v>157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90</v>
      </c>
      <c r="BK118" s="233">
        <f>ROUND(I118*H118,2)</f>
        <v>0</v>
      </c>
      <c r="BL118" s="24" t="s">
        <v>177</v>
      </c>
      <c r="BM118" s="24" t="s">
        <v>398</v>
      </c>
    </row>
    <row r="119" s="11" customFormat="1">
      <c r="B119" s="237"/>
      <c r="C119" s="238"/>
      <c r="D119" s="234" t="s">
        <v>182</v>
      </c>
      <c r="E119" s="239" t="s">
        <v>80</v>
      </c>
      <c r="F119" s="240" t="s">
        <v>188</v>
      </c>
      <c r="G119" s="238"/>
      <c r="H119" s="241">
        <v>6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182</v>
      </c>
      <c r="AU119" s="247" t="s">
        <v>92</v>
      </c>
      <c r="AV119" s="11" t="s">
        <v>92</v>
      </c>
      <c r="AW119" s="11" t="s">
        <v>44</v>
      </c>
      <c r="AX119" s="11" t="s">
        <v>82</v>
      </c>
      <c r="AY119" s="247" t="s">
        <v>157</v>
      </c>
    </row>
    <row r="120" s="12" customFormat="1">
      <c r="B120" s="248"/>
      <c r="C120" s="249"/>
      <c r="D120" s="234" t="s">
        <v>182</v>
      </c>
      <c r="E120" s="250" t="s">
        <v>80</v>
      </c>
      <c r="F120" s="251" t="s">
        <v>183</v>
      </c>
      <c r="G120" s="249"/>
      <c r="H120" s="252">
        <v>6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182</v>
      </c>
      <c r="AU120" s="258" t="s">
        <v>92</v>
      </c>
      <c r="AV120" s="12" t="s">
        <v>177</v>
      </c>
      <c r="AW120" s="12" t="s">
        <v>44</v>
      </c>
      <c r="AX120" s="12" t="s">
        <v>90</v>
      </c>
      <c r="AY120" s="258" t="s">
        <v>157</v>
      </c>
    </row>
    <row r="121" s="1" customFormat="1" ht="51" customHeight="1">
      <c r="B121" s="47"/>
      <c r="C121" s="222" t="s">
        <v>203</v>
      </c>
      <c r="D121" s="222" t="s">
        <v>160</v>
      </c>
      <c r="E121" s="223" t="s">
        <v>399</v>
      </c>
      <c r="F121" s="224" t="s">
        <v>400</v>
      </c>
      <c r="G121" s="225" t="s">
        <v>379</v>
      </c>
      <c r="H121" s="226">
        <v>193.5</v>
      </c>
      <c r="I121" s="227"/>
      <c r="J121" s="228">
        <f>ROUND(I121*H121,2)</f>
        <v>0</v>
      </c>
      <c r="K121" s="224" t="s">
        <v>164</v>
      </c>
      <c r="L121" s="73"/>
      <c r="M121" s="229" t="s">
        <v>80</v>
      </c>
      <c r="N121" s="230" t="s">
        <v>52</v>
      </c>
      <c r="O121" s="48"/>
      <c r="P121" s="231">
        <f>O121*H121</f>
        <v>0</v>
      </c>
      <c r="Q121" s="231">
        <v>0</v>
      </c>
      <c r="R121" s="231">
        <f>Q121*H121</f>
        <v>0</v>
      </c>
      <c r="S121" s="231">
        <v>0.44</v>
      </c>
      <c r="T121" s="232">
        <f>S121*H121</f>
        <v>85.140000000000001</v>
      </c>
      <c r="AR121" s="24" t="s">
        <v>177</v>
      </c>
      <c r="AT121" s="24" t="s">
        <v>160</v>
      </c>
      <c r="AU121" s="24" t="s">
        <v>92</v>
      </c>
      <c r="AY121" s="24" t="s">
        <v>157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24" t="s">
        <v>90</v>
      </c>
      <c r="BK121" s="233">
        <f>ROUND(I121*H121,2)</f>
        <v>0</v>
      </c>
      <c r="BL121" s="24" t="s">
        <v>177</v>
      </c>
      <c r="BM121" s="24" t="s">
        <v>401</v>
      </c>
    </row>
    <row r="122" s="1" customFormat="1">
      <c r="B122" s="47"/>
      <c r="C122" s="75"/>
      <c r="D122" s="234" t="s">
        <v>167</v>
      </c>
      <c r="E122" s="75"/>
      <c r="F122" s="235" t="s">
        <v>402</v>
      </c>
      <c r="G122" s="75"/>
      <c r="H122" s="75"/>
      <c r="I122" s="192"/>
      <c r="J122" s="75"/>
      <c r="K122" s="75"/>
      <c r="L122" s="73"/>
      <c r="M122" s="236"/>
      <c r="N122" s="48"/>
      <c r="O122" s="48"/>
      <c r="P122" s="48"/>
      <c r="Q122" s="48"/>
      <c r="R122" s="48"/>
      <c r="S122" s="48"/>
      <c r="T122" s="96"/>
      <c r="AT122" s="24" t="s">
        <v>167</v>
      </c>
      <c r="AU122" s="24" t="s">
        <v>92</v>
      </c>
    </row>
    <row r="123" s="11" customFormat="1">
      <c r="B123" s="237"/>
      <c r="C123" s="238"/>
      <c r="D123" s="234" t="s">
        <v>182</v>
      </c>
      <c r="E123" s="239" t="s">
        <v>80</v>
      </c>
      <c r="F123" s="240" t="s">
        <v>403</v>
      </c>
      <c r="G123" s="238"/>
      <c r="H123" s="241">
        <v>193.5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182</v>
      </c>
      <c r="AU123" s="247" t="s">
        <v>92</v>
      </c>
      <c r="AV123" s="11" t="s">
        <v>92</v>
      </c>
      <c r="AW123" s="11" t="s">
        <v>44</v>
      </c>
      <c r="AX123" s="11" t="s">
        <v>82</v>
      </c>
      <c r="AY123" s="247" t="s">
        <v>157</v>
      </c>
    </row>
    <row r="124" s="12" customFormat="1">
      <c r="B124" s="248"/>
      <c r="C124" s="249"/>
      <c r="D124" s="234" t="s">
        <v>182</v>
      </c>
      <c r="E124" s="250" t="s">
        <v>80</v>
      </c>
      <c r="F124" s="251" t="s">
        <v>183</v>
      </c>
      <c r="G124" s="249"/>
      <c r="H124" s="252">
        <v>193.5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92</v>
      </c>
      <c r="AV124" s="12" t="s">
        <v>177</v>
      </c>
      <c r="AW124" s="12" t="s">
        <v>44</v>
      </c>
      <c r="AX124" s="12" t="s">
        <v>90</v>
      </c>
      <c r="AY124" s="258" t="s">
        <v>157</v>
      </c>
    </row>
    <row r="125" s="1" customFormat="1" ht="51" customHeight="1">
      <c r="B125" s="47"/>
      <c r="C125" s="222" t="s">
        <v>207</v>
      </c>
      <c r="D125" s="222" t="s">
        <v>160</v>
      </c>
      <c r="E125" s="223" t="s">
        <v>404</v>
      </c>
      <c r="F125" s="224" t="s">
        <v>405</v>
      </c>
      <c r="G125" s="225" t="s">
        <v>379</v>
      </c>
      <c r="H125" s="226">
        <v>193.5</v>
      </c>
      <c r="I125" s="227"/>
      <c r="J125" s="228">
        <f>ROUND(I125*H125,2)</f>
        <v>0</v>
      </c>
      <c r="K125" s="224" t="s">
        <v>164</v>
      </c>
      <c r="L125" s="73"/>
      <c r="M125" s="229" t="s">
        <v>80</v>
      </c>
      <c r="N125" s="230" t="s">
        <v>52</v>
      </c>
      <c r="O125" s="48"/>
      <c r="P125" s="231">
        <f>O125*H125</f>
        <v>0</v>
      </c>
      <c r="Q125" s="231">
        <v>0</v>
      </c>
      <c r="R125" s="231">
        <f>Q125*H125</f>
        <v>0</v>
      </c>
      <c r="S125" s="231">
        <v>0.625</v>
      </c>
      <c r="T125" s="232">
        <f>S125*H125</f>
        <v>120.9375</v>
      </c>
      <c r="AR125" s="24" t="s">
        <v>177</v>
      </c>
      <c r="AT125" s="24" t="s">
        <v>160</v>
      </c>
      <c r="AU125" s="24" t="s">
        <v>92</v>
      </c>
      <c r="AY125" s="24" t="s">
        <v>157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90</v>
      </c>
      <c r="BK125" s="233">
        <f>ROUND(I125*H125,2)</f>
        <v>0</v>
      </c>
      <c r="BL125" s="24" t="s">
        <v>177</v>
      </c>
      <c r="BM125" s="24" t="s">
        <v>406</v>
      </c>
    </row>
    <row r="126" s="1" customFormat="1">
      <c r="B126" s="47"/>
      <c r="C126" s="75"/>
      <c r="D126" s="234" t="s">
        <v>167</v>
      </c>
      <c r="E126" s="75"/>
      <c r="F126" s="235" t="s">
        <v>407</v>
      </c>
      <c r="G126" s="75"/>
      <c r="H126" s="75"/>
      <c r="I126" s="192"/>
      <c r="J126" s="75"/>
      <c r="K126" s="75"/>
      <c r="L126" s="73"/>
      <c r="M126" s="236"/>
      <c r="N126" s="48"/>
      <c r="O126" s="48"/>
      <c r="P126" s="48"/>
      <c r="Q126" s="48"/>
      <c r="R126" s="48"/>
      <c r="S126" s="48"/>
      <c r="T126" s="96"/>
      <c r="AT126" s="24" t="s">
        <v>167</v>
      </c>
      <c r="AU126" s="24" t="s">
        <v>92</v>
      </c>
    </row>
    <row r="127" s="11" customFormat="1">
      <c r="B127" s="237"/>
      <c r="C127" s="238"/>
      <c r="D127" s="234" t="s">
        <v>182</v>
      </c>
      <c r="E127" s="239" t="s">
        <v>80</v>
      </c>
      <c r="F127" s="240" t="s">
        <v>403</v>
      </c>
      <c r="G127" s="238"/>
      <c r="H127" s="241">
        <v>193.5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182</v>
      </c>
      <c r="AU127" s="247" t="s">
        <v>92</v>
      </c>
      <c r="AV127" s="11" t="s">
        <v>92</v>
      </c>
      <c r="AW127" s="11" t="s">
        <v>44</v>
      </c>
      <c r="AX127" s="11" t="s">
        <v>82</v>
      </c>
      <c r="AY127" s="247" t="s">
        <v>157</v>
      </c>
    </row>
    <row r="128" s="12" customFormat="1">
      <c r="B128" s="248"/>
      <c r="C128" s="249"/>
      <c r="D128" s="234" t="s">
        <v>182</v>
      </c>
      <c r="E128" s="250" t="s">
        <v>80</v>
      </c>
      <c r="F128" s="251" t="s">
        <v>183</v>
      </c>
      <c r="G128" s="249"/>
      <c r="H128" s="252">
        <v>193.5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182</v>
      </c>
      <c r="AU128" s="258" t="s">
        <v>92</v>
      </c>
      <c r="AV128" s="12" t="s">
        <v>177</v>
      </c>
      <c r="AW128" s="12" t="s">
        <v>44</v>
      </c>
      <c r="AX128" s="12" t="s">
        <v>90</v>
      </c>
      <c r="AY128" s="258" t="s">
        <v>157</v>
      </c>
    </row>
    <row r="129" s="1" customFormat="1" ht="51" customHeight="1">
      <c r="B129" s="47"/>
      <c r="C129" s="222" t="s">
        <v>212</v>
      </c>
      <c r="D129" s="222" t="s">
        <v>160</v>
      </c>
      <c r="E129" s="223" t="s">
        <v>408</v>
      </c>
      <c r="F129" s="224" t="s">
        <v>409</v>
      </c>
      <c r="G129" s="225" t="s">
        <v>379</v>
      </c>
      <c r="H129" s="226">
        <v>193.5</v>
      </c>
      <c r="I129" s="227"/>
      <c r="J129" s="228">
        <f>ROUND(I129*H129,2)</f>
        <v>0</v>
      </c>
      <c r="K129" s="224" t="s">
        <v>164</v>
      </c>
      <c r="L129" s="73"/>
      <c r="M129" s="229" t="s">
        <v>80</v>
      </c>
      <c r="N129" s="230" t="s">
        <v>52</v>
      </c>
      <c r="O129" s="48"/>
      <c r="P129" s="231">
        <f>O129*H129</f>
        <v>0</v>
      </c>
      <c r="Q129" s="231">
        <v>0</v>
      </c>
      <c r="R129" s="231">
        <f>Q129*H129</f>
        <v>0</v>
      </c>
      <c r="S129" s="231">
        <v>0.22</v>
      </c>
      <c r="T129" s="232">
        <f>S129*H129</f>
        <v>42.57</v>
      </c>
      <c r="AR129" s="24" t="s">
        <v>177</v>
      </c>
      <c r="AT129" s="24" t="s">
        <v>160</v>
      </c>
      <c r="AU129" s="24" t="s">
        <v>92</v>
      </c>
      <c r="AY129" s="24" t="s">
        <v>157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24" t="s">
        <v>90</v>
      </c>
      <c r="BK129" s="233">
        <f>ROUND(I129*H129,2)</f>
        <v>0</v>
      </c>
      <c r="BL129" s="24" t="s">
        <v>177</v>
      </c>
      <c r="BM129" s="24" t="s">
        <v>410</v>
      </c>
    </row>
    <row r="130" s="1" customFormat="1">
      <c r="B130" s="47"/>
      <c r="C130" s="75"/>
      <c r="D130" s="234" t="s">
        <v>167</v>
      </c>
      <c r="E130" s="75"/>
      <c r="F130" s="235" t="s">
        <v>411</v>
      </c>
      <c r="G130" s="75"/>
      <c r="H130" s="75"/>
      <c r="I130" s="192"/>
      <c r="J130" s="75"/>
      <c r="K130" s="75"/>
      <c r="L130" s="73"/>
      <c r="M130" s="236"/>
      <c r="N130" s="48"/>
      <c r="O130" s="48"/>
      <c r="P130" s="48"/>
      <c r="Q130" s="48"/>
      <c r="R130" s="48"/>
      <c r="S130" s="48"/>
      <c r="T130" s="96"/>
      <c r="AT130" s="24" t="s">
        <v>167</v>
      </c>
      <c r="AU130" s="24" t="s">
        <v>92</v>
      </c>
    </row>
    <row r="131" s="11" customFormat="1">
      <c r="B131" s="237"/>
      <c r="C131" s="238"/>
      <c r="D131" s="234" t="s">
        <v>182</v>
      </c>
      <c r="E131" s="239" t="s">
        <v>80</v>
      </c>
      <c r="F131" s="240" t="s">
        <v>403</v>
      </c>
      <c r="G131" s="238"/>
      <c r="H131" s="241">
        <v>193.5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182</v>
      </c>
      <c r="AU131" s="247" t="s">
        <v>92</v>
      </c>
      <c r="AV131" s="11" t="s">
        <v>92</v>
      </c>
      <c r="AW131" s="11" t="s">
        <v>44</v>
      </c>
      <c r="AX131" s="11" t="s">
        <v>82</v>
      </c>
      <c r="AY131" s="247" t="s">
        <v>157</v>
      </c>
    </row>
    <row r="132" s="12" customFormat="1">
      <c r="B132" s="248"/>
      <c r="C132" s="249"/>
      <c r="D132" s="234" t="s">
        <v>182</v>
      </c>
      <c r="E132" s="250" t="s">
        <v>80</v>
      </c>
      <c r="F132" s="251" t="s">
        <v>183</v>
      </c>
      <c r="G132" s="249"/>
      <c r="H132" s="252">
        <v>193.5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182</v>
      </c>
      <c r="AU132" s="258" t="s">
        <v>92</v>
      </c>
      <c r="AV132" s="12" t="s">
        <v>177</v>
      </c>
      <c r="AW132" s="12" t="s">
        <v>44</v>
      </c>
      <c r="AX132" s="12" t="s">
        <v>90</v>
      </c>
      <c r="AY132" s="258" t="s">
        <v>157</v>
      </c>
    </row>
    <row r="133" s="1" customFormat="1" ht="51" customHeight="1">
      <c r="B133" s="47"/>
      <c r="C133" s="222" t="s">
        <v>216</v>
      </c>
      <c r="D133" s="222" t="s">
        <v>160</v>
      </c>
      <c r="E133" s="223" t="s">
        <v>412</v>
      </c>
      <c r="F133" s="224" t="s">
        <v>413</v>
      </c>
      <c r="G133" s="225" t="s">
        <v>379</v>
      </c>
      <c r="H133" s="226">
        <v>669.08799999999997</v>
      </c>
      <c r="I133" s="227"/>
      <c r="J133" s="228">
        <f>ROUND(I133*H133,2)</f>
        <v>0</v>
      </c>
      <c r="K133" s="224" t="s">
        <v>164</v>
      </c>
      <c r="L133" s="73"/>
      <c r="M133" s="229" t="s">
        <v>80</v>
      </c>
      <c r="N133" s="230" t="s">
        <v>52</v>
      </c>
      <c r="O133" s="48"/>
      <c r="P133" s="231">
        <f>O133*H133</f>
        <v>0</v>
      </c>
      <c r="Q133" s="231">
        <v>0</v>
      </c>
      <c r="R133" s="231">
        <f>Q133*H133</f>
        <v>0</v>
      </c>
      <c r="S133" s="231">
        <v>0.28999999999999998</v>
      </c>
      <c r="T133" s="232">
        <f>S133*H133</f>
        <v>194.03551999999996</v>
      </c>
      <c r="AR133" s="24" t="s">
        <v>177</v>
      </c>
      <c r="AT133" s="24" t="s">
        <v>160</v>
      </c>
      <c r="AU133" s="24" t="s">
        <v>92</v>
      </c>
      <c r="AY133" s="24" t="s">
        <v>157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24" t="s">
        <v>90</v>
      </c>
      <c r="BK133" s="233">
        <f>ROUND(I133*H133,2)</f>
        <v>0</v>
      </c>
      <c r="BL133" s="24" t="s">
        <v>177</v>
      </c>
      <c r="BM133" s="24" t="s">
        <v>414</v>
      </c>
    </row>
    <row r="134" s="1" customFormat="1">
      <c r="B134" s="47"/>
      <c r="C134" s="75"/>
      <c r="D134" s="234" t="s">
        <v>167</v>
      </c>
      <c r="E134" s="75"/>
      <c r="F134" s="235" t="s">
        <v>415</v>
      </c>
      <c r="G134" s="75"/>
      <c r="H134" s="75"/>
      <c r="I134" s="192"/>
      <c r="J134" s="75"/>
      <c r="K134" s="75"/>
      <c r="L134" s="73"/>
      <c r="M134" s="236"/>
      <c r="N134" s="48"/>
      <c r="O134" s="48"/>
      <c r="P134" s="48"/>
      <c r="Q134" s="48"/>
      <c r="R134" s="48"/>
      <c r="S134" s="48"/>
      <c r="T134" s="96"/>
      <c r="AT134" s="24" t="s">
        <v>167</v>
      </c>
      <c r="AU134" s="24" t="s">
        <v>92</v>
      </c>
    </row>
    <row r="135" s="11" customFormat="1">
      <c r="B135" s="237"/>
      <c r="C135" s="238"/>
      <c r="D135" s="234" t="s">
        <v>182</v>
      </c>
      <c r="E135" s="239" t="s">
        <v>80</v>
      </c>
      <c r="F135" s="240" t="s">
        <v>416</v>
      </c>
      <c r="G135" s="238"/>
      <c r="H135" s="241">
        <v>669.08799999999997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182</v>
      </c>
      <c r="AU135" s="247" t="s">
        <v>92</v>
      </c>
      <c r="AV135" s="11" t="s">
        <v>92</v>
      </c>
      <c r="AW135" s="11" t="s">
        <v>44</v>
      </c>
      <c r="AX135" s="11" t="s">
        <v>82</v>
      </c>
      <c r="AY135" s="247" t="s">
        <v>157</v>
      </c>
    </row>
    <row r="136" s="12" customFormat="1">
      <c r="B136" s="248"/>
      <c r="C136" s="249"/>
      <c r="D136" s="234" t="s">
        <v>182</v>
      </c>
      <c r="E136" s="250" t="s">
        <v>80</v>
      </c>
      <c r="F136" s="251" t="s">
        <v>183</v>
      </c>
      <c r="G136" s="249"/>
      <c r="H136" s="252">
        <v>669.08799999999997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92</v>
      </c>
      <c r="AV136" s="12" t="s">
        <v>177</v>
      </c>
      <c r="AW136" s="12" t="s">
        <v>44</v>
      </c>
      <c r="AX136" s="12" t="s">
        <v>90</v>
      </c>
      <c r="AY136" s="258" t="s">
        <v>157</v>
      </c>
    </row>
    <row r="137" s="1" customFormat="1" ht="51" customHeight="1">
      <c r="B137" s="47"/>
      <c r="C137" s="222" t="s">
        <v>220</v>
      </c>
      <c r="D137" s="222" t="s">
        <v>160</v>
      </c>
      <c r="E137" s="223" t="s">
        <v>417</v>
      </c>
      <c r="F137" s="224" t="s">
        <v>418</v>
      </c>
      <c r="G137" s="225" t="s">
        <v>379</v>
      </c>
      <c r="H137" s="226">
        <v>669.08799999999997</v>
      </c>
      <c r="I137" s="227"/>
      <c r="J137" s="228">
        <f>ROUND(I137*H137,2)</f>
        <v>0</v>
      </c>
      <c r="K137" s="224" t="s">
        <v>164</v>
      </c>
      <c r="L137" s="73"/>
      <c r="M137" s="229" t="s">
        <v>80</v>
      </c>
      <c r="N137" s="230" t="s">
        <v>52</v>
      </c>
      <c r="O137" s="48"/>
      <c r="P137" s="231">
        <f>O137*H137</f>
        <v>0</v>
      </c>
      <c r="Q137" s="231">
        <v>0</v>
      </c>
      <c r="R137" s="231">
        <f>Q137*H137</f>
        <v>0</v>
      </c>
      <c r="S137" s="231">
        <v>0.57999999999999996</v>
      </c>
      <c r="T137" s="232">
        <f>S137*H137</f>
        <v>388.07103999999993</v>
      </c>
      <c r="AR137" s="24" t="s">
        <v>177</v>
      </c>
      <c r="AT137" s="24" t="s">
        <v>160</v>
      </c>
      <c r="AU137" s="24" t="s">
        <v>92</v>
      </c>
      <c r="AY137" s="24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90</v>
      </c>
      <c r="BK137" s="233">
        <f>ROUND(I137*H137,2)</f>
        <v>0</v>
      </c>
      <c r="BL137" s="24" t="s">
        <v>177</v>
      </c>
      <c r="BM137" s="24" t="s">
        <v>419</v>
      </c>
    </row>
    <row r="138" s="1" customFormat="1">
      <c r="B138" s="47"/>
      <c r="C138" s="75"/>
      <c r="D138" s="234" t="s">
        <v>167</v>
      </c>
      <c r="E138" s="75"/>
      <c r="F138" s="235" t="s">
        <v>420</v>
      </c>
      <c r="G138" s="75"/>
      <c r="H138" s="75"/>
      <c r="I138" s="192"/>
      <c r="J138" s="75"/>
      <c r="K138" s="75"/>
      <c r="L138" s="73"/>
      <c r="M138" s="236"/>
      <c r="N138" s="48"/>
      <c r="O138" s="48"/>
      <c r="P138" s="48"/>
      <c r="Q138" s="48"/>
      <c r="R138" s="48"/>
      <c r="S138" s="48"/>
      <c r="T138" s="96"/>
      <c r="AT138" s="24" t="s">
        <v>167</v>
      </c>
      <c r="AU138" s="24" t="s">
        <v>92</v>
      </c>
    </row>
    <row r="139" s="11" customFormat="1">
      <c r="B139" s="237"/>
      <c r="C139" s="238"/>
      <c r="D139" s="234" t="s">
        <v>182</v>
      </c>
      <c r="E139" s="239" t="s">
        <v>80</v>
      </c>
      <c r="F139" s="240" t="s">
        <v>416</v>
      </c>
      <c r="G139" s="238"/>
      <c r="H139" s="241">
        <v>669.08799999999997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182</v>
      </c>
      <c r="AU139" s="247" t="s">
        <v>92</v>
      </c>
      <c r="AV139" s="11" t="s">
        <v>92</v>
      </c>
      <c r="AW139" s="11" t="s">
        <v>44</v>
      </c>
      <c r="AX139" s="11" t="s">
        <v>82</v>
      </c>
      <c r="AY139" s="247" t="s">
        <v>157</v>
      </c>
    </row>
    <row r="140" s="12" customFormat="1">
      <c r="B140" s="248"/>
      <c r="C140" s="249"/>
      <c r="D140" s="234" t="s">
        <v>182</v>
      </c>
      <c r="E140" s="250" t="s">
        <v>80</v>
      </c>
      <c r="F140" s="251" t="s">
        <v>183</v>
      </c>
      <c r="G140" s="249"/>
      <c r="H140" s="252">
        <v>669.08799999999997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92</v>
      </c>
      <c r="AV140" s="12" t="s">
        <v>177</v>
      </c>
      <c r="AW140" s="12" t="s">
        <v>44</v>
      </c>
      <c r="AX140" s="12" t="s">
        <v>90</v>
      </c>
      <c r="AY140" s="258" t="s">
        <v>157</v>
      </c>
    </row>
    <row r="141" s="1" customFormat="1" ht="38.25" customHeight="1">
      <c r="B141" s="47"/>
      <c r="C141" s="222" t="s">
        <v>224</v>
      </c>
      <c r="D141" s="222" t="s">
        <v>160</v>
      </c>
      <c r="E141" s="223" t="s">
        <v>421</v>
      </c>
      <c r="F141" s="224" t="s">
        <v>422</v>
      </c>
      <c r="G141" s="225" t="s">
        <v>379</v>
      </c>
      <c r="H141" s="226">
        <v>669.08799999999997</v>
      </c>
      <c r="I141" s="227"/>
      <c r="J141" s="228">
        <f>ROUND(I141*H141,2)</f>
        <v>0</v>
      </c>
      <c r="K141" s="224" t="s">
        <v>164</v>
      </c>
      <c r="L141" s="73"/>
      <c r="M141" s="229" t="s">
        <v>80</v>
      </c>
      <c r="N141" s="230" t="s">
        <v>52</v>
      </c>
      <c r="O141" s="48"/>
      <c r="P141" s="231">
        <f>O141*H141</f>
        <v>0</v>
      </c>
      <c r="Q141" s="231">
        <v>0</v>
      </c>
      <c r="R141" s="231">
        <f>Q141*H141</f>
        <v>0</v>
      </c>
      <c r="S141" s="231">
        <v>0.32500000000000001</v>
      </c>
      <c r="T141" s="232">
        <f>S141*H141</f>
        <v>217.45359999999999</v>
      </c>
      <c r="AR141" s="24" t="s">
        <v>177</v>
      </c>
      <c r="AT141" s="24" t="s">
        <v>160</v>
      </c>
      <c r="AU141" s="24" t="s">
        <v>92</v>
      </c>
      <c r="AY141" s="24" t="s">
        <v>157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24" t="s">
        <v>90</v>
      </c>
      <c r="BK141" s="233">
        <f>ROUND(I141*H141,2)</f>
        <v>0</v>
      </c>
      <c r="BL141" s="24" t="s">
        <v>177</v>
      </c>
      <c r="BM141" s="24" t="s">
        <v>423</v>
      </c>
    </row>
    <row r="142" s="1" customFormat="1">
      <c r="B142" s="47"/>
      <c r="C142" s="75"/>
      <c r="D142" s="234" t="s">
        <v>167</v>
      </c>
      <c r="E142" s="75"/>
      <c r="F142" s="235" t="s">
        <v>424</v>
      </c>
      <c r="G142" s="75"/>
      <c r="H142" s="75"/>
      <c r="I142" s="192"/>
      <c r="J142" s="75"/>
      <c r="K142" s="75"/>
      <c r="L142" s="73"/>
      <c r="M142" s="236"/>
      <c r="N142" s="48"/>
      <c r="O142" s="48"/>
      <c r="P142" s="48"/>
      <c r="Q142" s="48"/>
      <c r="R142" s="48"/>
      <c r="S142" s="48"/>
      <c r="T142" s="96"/>
      <c r="AT142" s="24" t="s">
        <v>167</v>
      </c>
      <c r="AU142" s="24" t="s">
        <v>92</v>
      </c>
    </row>
    <row r="143" s="11" customFormat="1">
      <c r="B143" s="237"/>
      <c r="C143" s="238"/>
      <c r="D143" s="234" t="s">
        <v>182</v>
      </c>
      <c r="E143" s="239" t="s">
        <v>80</v>
      </c>
      <c r="F143" s="240" t="s">
        <v>416</v>
      </c>
      <c r="G143" s="238"/>
      <c r="H143" s="241">
        <v>669.08799999999997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182</v>
      </c>
      <c r="AU143" s="247" t="s">
        <v>92</v>
      </c>
      <c r="AV143" s="11" t="s">
        <v>92</v>
      </c>
      <c r="AW143" s="11" t="s">
        <v>44</v>
      </c>
      <c r="AX143" s="11" t="s">
        <v>82</v>
      </c>
      <c r="AY143" s="247" t="s">
        <v>157</v>
      </c>
    </row>
    <row r="144" s="12" customFormat="1">
      <c r="B144" s="248"/>
      <c r="C144" s="249"/>
      <c r="D144" s="234" t="s">
        <v>182</v>
      </c>
      <c r="E144" s="250" t="s">
        <v>80</v>
      </c>
      <c r="F144" s="251" t="s">
        <v>183</v>
      </c>
      <c r="G144" s="249"/>
      <c r="H144" s="252">
        <v>669.08799999999997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182</v>
      </c>
      <c r="AU144" s="258" t="s">
        <v>92</v>
      </c>
      <c r="AV144" s="12" t="s">
        <v>177</v>
      </c>
      <c r="AW144" s="12" t="s">
        <v>44</v>
      </c>
      <c r="AX144" s="12" t="s">
        <v>90</v>
      </c>
      <c r="AY144" s="258" t="s">
        <v>157</v>
      </c>
    </row>
    <row r="145" s="1" customFormat="1" ht="38.25" customHeight="1">
      <c r="B145" s="47"/>
      <c r="C145" s="222" t="s">
        <v>10</v>
      </c>
      <c r="D145" s="222" t="s">
        <v>160</v>
      </c>
      <c r="E145" s="223" t="s">
        <v>425</v>
      </c>
      <c r="F145" s="224" t="s">
        <v>426</v>
      </c>
      <c r="G145" s="225" t="s">
        <v>379</v>
      </c>
      <c r="H145" s="226">
        <v>669.08799999999997</v>
      </c>
      <c r="I145" s="227"/>
      <c r="J145" s="228">
        <f>ROUND(I145*H145,2)</f>
        <v>0</v>
      </c>
      <c r="K145" s="224" t="s">
        <v>164</v>
      </c>
      <c r="L145" s="73"/>
      <c r="M145" s="229" t="s">
        <v>80</v>
      </c>
      <c r="N145" s="230" t="s">
        <v>52</v>
      </c>
      <c r="O145" s="48"/>
      <c r="P145" s="231">
        <f>O145*H145</f>
        <v>0</v>
      </c>
      <c r="Q145" s="231">
        <v>0</v>
      </c>
      <c r="R145" s="231">
        <f>Q145*H145</f>
        <v>0</v>
      </c>
      <c r="S145" s="231">
        <v>0.098000000000000004</v>
      </c>
      <c r="T145" s="232">
        <f>S145*H145</f>
        <v>65.570623999999995</v>
      </c>
      <c r="AR145" s="24" t="s">
        <v>177</v>
      </c>
      <c r="AT145" s="24" t="s">
        <v>160</v>
      </c>
      <c r="AU145" s="24" t="s">
        <v>92</v>
      </c>
      <c r="AY145" s="24" t="s">
        <v>157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24" t="s">
        <v>90</v>
      </c>
      <c r="BK145" s="233">
        <f>ROUND(I145*H145,2)</f>
        <v>0</v>
      </c>
      <c r="BL145" s="24" t="s">
        <v>177</v>
      </c>
      <c r="BM145" s="24" t="s">
        <v>427</v>
      </c>
    </row>
    <row r="146" s="1" customFormat="1">
      <c r="B146" s="47"/>
      <c r="C146" s="75"/>
      <c r="D146" s="234" t="s">
        <v>167</v>
      </c>
      <c r="E146" s="75"/>
      <c r="F146" s="235" t="s">
        <v>428</v>
      </c>
      <c r="G146" s="75"/>
      <c r="H146" s="75"/>
      <c r="I146" s="192"/>
      <c r="J146" s="75"/>
      <c r="K146" s="75"/>
      <c r="L146" s="73"/>
      <c r="M146" s="236"/>
      <c r="N146" s="48"/>
      <c r="O146" s="48"/>
      <c r="P146" s="48"/>
      <c r="Q146" s="48"/>
      <c r="R146" s="48"/>
      <c r="S146" s="48"/>
      <c r="T146" s="96"/>
      <c r="AT146" s="24" t="s">
        <v>167</v>
      </c>
      <c r="AU146" s="24" t="s">
        <v>92</v>
      </c>
    </row>
    <row r="147" s="11" customFormat="1">
      <c r="B147" s="237"/>
      <c r="C147" s="238"/>
      <c r="D147" s="234" t="s">
        <v>182</v>
      </c>
      <c r="E147" s="239" t="s">
        <v>80</v>
      </c>
      <c r="F147" s="240" t="s">
        <v>416</v>
      </c>
      <c r="G147" s="238"/>
      <c r="H147" s="241">
        <v>669.08799999999997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182</v>
      </c>
      <c r="AU147" s="247" t="s">
        <v>92</v>
      </c>
      <c r="AV147" s="11" t="s">
        <v>92</v>
      </c>
      <c r="AW147" s="11" t="s">
        <v>44</v>
      </c>
      <c r="AX147" s="11" t="s">
        <v>82</v>
      </c>
      <c r="AY147" s="247" t="s">
        <v>157</v>
      </c>
    </row>
    <row r="148" s="12" customFormat="1">
      <c r="B148" s="248"/>
      <c r="C148" s="249"/>
      <c r="D148" s="234" t="s">
        <v>182</v>
      </c>
      <c r="E148" s="250" t="s">
        <v>80</v>
      </c>
      <c r="F148" s="251" t="s">
        <v>183</v>
      </c>
      <c r="G148" s="249"/>
      <c r="H148" s="252">
        <v>669.08799999999997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92</v>
      </c>
      <c r="AV148" s="12" t="s">
        <v>177</v>
      </c>
      <c r="AW148" s="12" t="s">
        <v>44</v>
      </c>
      <c r="AX148" s="12" t="s">
        <v>90</v>
      </c>
      <c r="AY148" s="258" t="s">
        <v>157</v>
      </c>
    </row>
    <row r="149" s="1" customFormat="1" ht="38.25" customHeight="1">
      <c r="B149" s="47"/>
      <c r="C149" s="222" t="s">
        <v>231</v>
      </c>
      <c r="D149" s="222" t="s">
        <v>160</v>
      </c>
      <c r="E149" s="223" t="s">
        <v>429</v>
      </c>
      <c r="F149" s="224" t="s">
        <v>430</v>
      </c>
      <c r="G149" s="225" t="s">
        <v>379</v>
      </c>
      <c r="H149" s="226">
        <v>193.5</v>
      </c>
      <c r="I149" s="227"/>
      <c r="J149" s="228">
        <f>ROUND(I149*H149,2)</f>
        <v>0</v>
      </c>
      <c r="K149" s="224" t="s">
        <v>164</v>
      </c>
      <c r="L149" s="73"/>
      <c r="M149" s="229" t="s">
        <v>80</v>
      </c>
      <c r="N149" s="230" t="s">
        <v>52</v>
      </c>
      <c r="O149" s="48"/>
      <c r="P149" s="231">
        <f>O149*H149</f>
        <v>0</v>
      </c>
      <c r="Q149" s="231">
        <v>9.0000000000000006E-05</v>
      </c>
      <c r="R149" s="231">
        <f>Q149*H149</f>
        <v>0.017415</v>
      </c>
      <c r="S149" s="231">
        <v>0.25600000000000001</v>
      </c>
      <c r="T149" s="232">
        <f>S149*H149</f>
        <v>49.536000000000001</v>
      </c>
      <c r="AR149" s="24" t="s">
        <v>177</v>
      </c>
      <c r="AT149" s="24" t="s">
        <v>160</v>
      </c>
      <c r="AU149" s="24" t="s">
        <v>92</v>
      </c>
      <c r="AY149" s="24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24" t="s">
        <v>90</v>
      </c>
      <c r="BK149" s="233">
        <f>ROUND(I149*H149,2)</f>
        <v>0</v>
      </c>
      <c r="BL149" s="24" t="s">
        <v>177</v>
      </c>
      <c r="BM149" s="24" t="s">
        <v>431</v>
      </c>
    </row>
    <row r="150" s="1" customFormat="1">
      <c r="B150" s="47"/>
      <c r="C150" s="75"/>
      <c r="D150" s="234" t="s">
        <v>167</v>
      </c>
      <c r="E150" s="75"/>
      <c r="F150" s="235" t="s">
        <v>432</v>
      </c>
      <c r="G150" s="75"/>
      <c r="H150" s="75"/>
      <c r="I150" s="192"/>
      <c r="J150" s="75"/>
      <c r="K150" s="75"/>
      <c r="L150" s="73"/>
      <c r="M150" s="236"/>
      <c r="N150" s="48"/>
      <c r="O150" s="48"/>
      <c r="P150" s="48"/>
      <c r="Q150" s="48"/>
      <c r="R150" s="48"/>
      <c r="S150" s="48"/>
      <c r="T150" s="96"/>
      <c r="AT150" s="24" t="s">
        <v>167</v>
      </c>
      <c r="AU150" s="24" t="s">
        <v>92</v>
      </c>
    </row>
    <row r="151" s="11" customFormat="1">
      <c r="B151" s="237"/>
      <c r="C151" s="238"/>
      <c r="D151" s="234" t="s">
        <v>182</v>
      </c>
      <c r="E151" s="239" t="s">
        <v>80</v>
      </c>
      <c r="F151" s="240" t="s">
        <v>403</v>
      </c>
      <c r="G151" s="238"/>
      <c r="H151" s="241">
        <v>193.5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182</v>
      </c>
      <c r="AU151" s="247" t="s">
        <v>92</v>
      </c>
      <c r="AV151" s="11" t="s">
        <v>92</v>
      </c>
      <c r="AW151" s="11" t="s">
        <v>44</v>
      </c>
      <c r="AX151" s="11" t="s">
        <v>82</v>
      </c>
      <c r="AY151" s="247" t="s">
        <v>157</v>
      </c>
    </row>
    <row r="152" s="12" customFormat="1">
      <c r="B152" s="248"/>
      <c r="C152" s="249"/>
      <c r="D152" s="234" t="s">
        <v>182</v>
      </c>
      <c r="E152" s="250" t="s">
        <v>80</v>
      </c>
      <c r="F152" s="251" t="s">
        <v>183</v>
      </c>
      <c r="G152" s="249"/>
      <c r="H152" s="252">
        <v>193.5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182</v>
      </c>
      <c r="AU152" s="258" t="s">
        <v>92</v>
      </c>
      <c r="AV152" s="12" t="s">
        <v>177</v>
      </c>
      <c r="AW152" s="12" t="s">
        <v>44</v>
      </c>
      <c r="AX152" s="12" t="s">
        <v>90</v>
      </c>
      <c r="AY152" s="258" t="s">
        <v>157</v>
      </c>
    </row>
    <row r="153" s="1" customFormat="1" ht="25.5" customHeight="1">
      <c r="B153" s="47"/>
      <c r="C153" s="222" t="s">
        <v>237</v>
      </c>
      <c r="D153" s="222" t="s">
        <v>160</v>
      </c>
      <c r="E153" s="223" t="s">
        <v>433</v>
      </c>
      <c r="F153" s="224" t="s">
        <v>434</v>
      </c>
      <c r="G153" s="225" t="s">
        <v>281</v>
      </c>
      <c r="H153" s="226">
        <v>138.167</v>
      </c>
      <c r="I153" s="227"/>
      <c r="J153" s="228">
        <f>ROUND(I153*H153,2)</f>
        <v>0</v>
      </c>
      <c r="K153" s="224" t="s">
        <v>164</v>
      </c>
      <c r="L153" s="73"/>
      <c r="M153" s="229" t="s">
        <v>80</v>
      </c>
      <c r="N153" s="230" t="s">
        <v>52</v>
      </c>
      <c r="O153" s="48"/>
      <c r="P153" s="231">
        <f>O153*H153</f>
        <v>0</v>
      </c>
      <c r="Q153" s="231">
        <v>0</v>
      </c>
      <c r="R153" s="231">
        <f>Q153*H153</f>
        <v>0</v>
      </c>
      <c r="S153" s="231">
        <v>0.040000000000000001</v>
      </c>
      <c r="T153" s="232">
        <f>S153*H153</f>
        <v>5.5266799999999998</v>
      </c>
      <c r="AR153" s="24" t="s">
        <v>177</v>
      </c>
      <c r="AT153" s="24" t="s">
        <v>160</v>
      </c>
      <c r="AU153" s="24" t="s">
        <v>92</v>
      </c>
      <c r="AY153" s="24" t="s">
        <v>157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24" t="s">
        <v>90</v>
      </c>
      <c r="BK153" s="233">
        <f>ROUND(I153*H153,2)</f>
        <v>0</v>
      </c>
      <c r="BL153" s="24" t="s">
        <v>177</v>
      </c>
      <c r="BM153" s="24" t="s">
        <v>435</v>
      </c>
    </row>
    <row r="154" s="1" customFormat="1">
      <c r="B154" s="47"/>
      <c r="C154" s="75"/>
      <c r="D154" s="234" t="s">
        <v>167</v>
      </c>
      <c r="E154" s="75"/>
      <c r="F154" s="235" t="s">
        <v>436</v>
      </c>
      <c r="G154" s="75"/>
      <c r="H154" s="75"/>
      <c r="I154" s="192"/>
      <c r="J154" s="75"/>
      <c r="K154" s="75"/>
      <c r="L154" s="73"/>
      <c r="M154" s="236"/>
      <c r="N154" s="48"/>
      <c r="O154" s="48"/>
      <c r="P154" s="48"/>
      <c r="Q154" s="48"/>
      <c r="R154" s="48"/>
      <c r="S154" s="48"/>
      <c r="T154" s="96"/>
      <c r="AT154" s="24" t="s">
        <v>167</v>
      </c>
      <c r="AU154" s="24" t="s">
        <v>92</v>
      </c>
    </row>
    <row r="155" s="11" customFormat="1">
      <c r="B155" s="237"/>
      <c r="C155" s="238"/>
      <c r="D155" s="234" t="s">
        <v>182</v>
      </c>
      <c r="E155" s="239" t="s">
        <v>80</v>
      </c>
      <c r="F155" s="240" t="s">
        <v>437</v>
      </c>
      <c r="G155" s="238"/>
      <c r="H155" s="241">
        <v>138.167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182</v>
      </c>
      <c r="AU155" s="247" t="s">
        <v>92</v>
      </c>
      <c r="AV155" s="11" t="s">
        <v>92</v>
      </c>
      <c r="AW155" s="11" t="s">
        <v>44</v>
      </c>
      <c r="AX155" s="11" t="s">
        <v>82</v>
      </c>
      <c r="AY155" s="247" t="s">
        <v>157</v>
      </c>
    </row>
    <row r="156" s="12" customFormat="1">
      <c r="B156" s="248"/>
      <c r="C156" s="249"/>
      <c r="D156" s="234" t="s">
        <v>182</v>
      </c>
      <c r="E156" s="250" t="s">
        <v>80</v>
      </c>
      <c r="F156" s="251" t="s">
        <v>183</v>
      </c>
      <c r="G156" s="249"/>
      <c r="H156" s="252">
        <v>138.167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182</v>
      </c>
      <c r="AU156" s="258" t="s">
        <v>92</v>
      </c>
      <c r="AV156" s="12" t="s">
        <v>177</v>
      </c>
      <c r="AW156" s="12" t="s">
        <v>44</v>
      </c>
      <c r="AX156" s="12" t="s">
        <v>90</v>
      </c>
      <c r="AY156" s="258" t="s">
        <v>157</v>
      </c>
    </row>
    <row r="157" s="1" customFormat="1" ht="16.5" customHeight="1">
      <c r="B157" s="47"/>
      <c r="C157" s="222" t="s">
        <v>242</v>
      </c>
      <c r="D157" s="222" t="s">
        <v>160</v>
      </c>
      <c r="E157" s="223" t="s">
        <v>438</v>
      </c>
      <c r="F157" s="224" t="s">
        <v>439</v>
      </c>
      <c r="G157" s="225" t="s">
        <v>281</v>
      </c>
      <c r="H157" s="226">
        <v>30</v>
      </c>
      <c r="I157" s="227"/>
      <c r="J157" s="228">
        <f>ROUND(I157*H157,2)</f>
        <v>0</v>
      </c>
      <c r="K157" s="224" t="s">
        <v>164</v>
      </c>
      <c r="L157" s="73"/>
      <c r="M157" s="229" t="s">
        <v>80</v>
      </c>
      <c r="N157" s="230" t="s">
        <v>52</v>
      </c>
      <c r="O157" s="48"/>
      <c r="P157" s="231">
        <f>O157*H157</f>
        <v>0</v>
      </c>
      <c r="Q157" s="231">
        <v>0.02102</v>
      </c>
      <c r="R157" s="231">
        <f>Q157*H157</f>
        <v>0.63060000000000005</v>
      </c>
      <c r="S157" s="231">
        <v>0</v>
      </c>
      <c r="T157" s="232">
        <f>S157*H157</f>
        <v>0</v>
      </c>
      <c r="AR157" s="24" t="s">
        <v>177</v>
      </c>
      <c r="AT157" s="24" t="s">
        <v>160</v>
      </c>
      <c r="AU157" s="24" t="s">
        <v>92</v>
      </c>
      <c r="AY157" s="24" t="s">
        <v>157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24" t="s">
        <v>90</v>
      </c>
      <c r="BK157" s="233">
        <f>ROUND(I157*H157,2)</f>
        <v>0</v>
      </c>
      <c r="BL157" s="24" t="s">
        <v>177</v>
      </c>
      <c r="BM157" s="24" t="s">
        <v>440</v>
      </c>
    </row>
    <row r="158" s="1" customFormat="1">
      <c r="B158" s="47"/>
      <c r="C158" s="75"/>
      <c r="D158" s="234" t="s">
        <v>167</v>
      </c>
      <c r="E158" s="75"/>
      <c r="F158" s="235" t="s">
        <v>441</v>
      </c>
      <c r="G158" s="75"/>
      <c r="H158" s="75"/>
      <c r="I158" s="192"/>
      <c r="J158" s="75"/>
      <c r="K158" s="75"/>
      <c r="L158" s="73"/>
      <c r="M158" s="236"/>
      <c r="N158" s="48"/>
      <c r="O158" s="48"/>
      <c r="P158" s="48"/>
      <c r="Q158" s="48"/>
      <c r="R158" s="48"/>
      <c r="S158" s="48"/>
      <c r="T158" s="96"/>
      <c r="AT158" s="24" t="s">
        <v>167</v>
      </c>
      <c r="AU158" s="24" t="s">
        <v>92</v>
      </c>
    </row>
    <row r="159" s="11" customFormat="1">
      <c r="B159" s="237"/>
      <c r="C159" s="238"/>
      <c r="D159" s="234" t="s">
        <v>182</v>
      </c>
      <c r="E159" s="239" t="s">
        <v>80</v>
      </c>
      <c r="F159" s="240" t="s">
        <v>442</v>
      </c>
      <c r="G159" s="238"/>
      <c r="H159" s="241">
        <v>30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182</v>
      </c>
      <c r="AU159" s="247" t="s">
        <v>92</v>
      </c>
      <c r="AV159" s="11" t="s">
        <v>92</v>
      </c>
      <c r="AW159" s="11" t="s">
        <v>44</v>
      </c>
      <c r="AX159" s="11" t="s">
        <v>82</v>
      </c>
      <c r="AY159" s="247" t="s">
        <v>157</v>
      </c>
    </row>
    <row r="160" s="12" customFormat="1">
      <c r="B160" s="248"/>
      <c r="C160" s="249"/>
      <c r="D160" s="234" t="s">
        <v>182</v>
      </c>
      <c r="E160" s="250" t="s">
        <v>80</v>
      </c>
      <c r="F160" s="251" t="s">
        <v>183</v>
      </c>
      <c r="G160" s="249"/>
      <c r="H160" s="252">
        <v>30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182</v>
      </c>
      <c r="AU160" s="258" t="s">
        <v>92</v>
      </c>
      <c r="AV160" s="12" t="s">
        <v>177</v>
      </c>
      <c r="AW160" s="12" t="s">
        <v>44</v>
      </c>
      <c r="AX160" s="12" t="s">
        <v>90</v>
      </c>
      <c r="AY160" s="258" t="s">
        <v>157</v>
      </c>
    </row>
    <row r="161" s="1" customFormat="1" ht="25.5" customHeight="1">
      <c r="B161" s="47"/>
      <c r="C161" s="222" t="s">
        <v>245</v>
      </c>
      <c r="D161" s="222" t="s">
        <v>160</v>
      </c>
      <c r="E161" s="223" t="s">
        <v>443</v>
      </c>
      <c r="F161" s="224" t="s">
        <v>444</v>
      </c>
      <c r="G161" s="225" t="s">
        <v>445</v>
      </c>
      <c r="H161" s="226">
        <v>480</v>
      </c>
      <c r="I161" s="227"/>
      <c r="J161" s="228">
        <f>ROUND(I161*H161,2)</f>
        <v>0</v>
      </c>
      <c r="K161" s="224" t="s">
        <v>164</v>
      </c>
      <c r="L161" s="73"/>
      <c r="M161" s="229" t="s">
        <v>80</v>
      </c>
      <c r="N161" s="230" t="s">
        <v>52</v>
      </c>
      <c r="O161" s="48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4" t="s">
        <v>177</v>
      </c>
      <c r="AT161" s="24" t="s">
        <v>160</v>
      </c>
      <c r="AU161" s="24" t="s">
        <v>92</v>
      </c>
      <c r="AY161" s="24" t="s">
        <v>157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90</v>
      </c>
      <c r="BK161" s="233">
        <f>ROUND(I161*H161,2)</f>
        <v>0</v>
      </c>
      <c r="BL161" s="24" t="s">
        <v>177</v>
      </c>
      <c r="BM161" s="24" t="s">
        <v>446</v>
      </c>
    </row>
    <row r="162" s="1" customFormat="1">
      <c r="B162" s="47"/>
      <c r="C162" s="75"/>
      <c r="D162" s="234" t="s">
        <v>167</v>
      </c>
      <c r="E162" s="75"/>
      <c r="F162" s="235" t="s">
        <v>447</v>
      </c>
      <c r="G162" s="75"/>
      <c r="H162" s="75"/>
      <c r="I162" s="192"/>
      <c r="J162" s="75"/>
      <c r="K162" s="75"/>
      <c r="L162" s="73"/>
      <c r="M162" s="236"/>
      <c r="N162" s="48"/>
      <c r="O162" s="48"/>
      <c r="P162" s="48"/>
      <c r="Q162" s="48"/>
      <c r="R162" s="48"/>
      <c r="S162" s="48"/>
      <c r="T162" s="96"/>
      <c r="AT162" s="24" t="s">
        <v>167</v>
      </c>
      <c r="AU162" s="24" t="s">
        <v>92</v>
      </c>
    </row>
    <row r="163" s="11" customFormat="1">
      <c r="B163" s="237"/>
      <c r="C163" s="238"/>
      <c r="D163" s="234" t="s">
        <v>182</v>
      </c>
      <c r="E163" s="239" t="s">
        <v>80</v>
      </c>
      <c r="F163" s="240" t="s">
        <v>448</v>
      </c>
      <c r="G163" s="238"/>
      <c r="H163" s="241">
        <v>480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182</v>
      </c>
      <c r="AU163" s="247" t="s">
        <v>92</v>
      </c>
      <c r="AV163" s="11" t="s">
        <v>92</v>
      </c>
      <c r="AW163" s="11" t="s">
        <v>44</v>
      </c>
      <c r="AX163" s="11" t="s">
        <v>82</v>
      </c>
      <c r="AY163" s="247" t="s">
        <v>157</v>
      </c>
    </row>
    <row r="164" s="12" customFormat="1">
      <c r="B164" s="248"/>
      <c r="C164" s="249"/>
      <c r="D164" s="234" t="s">
        <v>182</v>
      </c>
      <c r="E164" s="250" t="s">
        <v>80</v>
      </c>
      <c r="F164" s="251" t="s">
        <v>183</v>
      </c>
      <c r="G164" s="249"/>
      <c r="H164" s="252">
        <v>480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182</v>
      </c>
      <c r="AU164" s="258" t="s">
        <v>92</v>
      </c>
      <c r="AV164" s="12" t="s">
        <v>177</v>
      </c>
      <c r="AW164" s="12" t="s">
        <v>44</v>
      </c>
      <c r="AX164" s="12" t="s">
        <v>90</v>
      </c>
      <c r="AY164" s="258" t="s">
        <v>157</v>
      </c>
    </row>
    <row r="165" s="1" customFormat="1" ht="38.25" customHeight="1">
      <c r="B165" s="47"/>
      <c r="C165" s="222" t="s">
        <v>250</v>
      </c>
      <c r="D165" s="222" t="s">
        <v>160</v>
      </c>
      <c r="E165" s="223" t="s">
        <v>449</v>
      </c>
      <c r="F165" s="224" t="s">
        <v>450</v>
      </c>
      <c r="G165" s="225" t="s">
        <v>451</v>
      </c>
      <c r="H165" s="226">
        <v>28</v>
      </c>
      <c r="I165" s="227"/>
      <c r="J165" s="228">
        <f>ROUND(I165*H165,2)</f>
        <v>0</v>
      </c>
      <c r="K165" s="224" t="s">
        <v>164</v>
      </c>
      <c r="L165" s="73"/>
      <c r="M165" s="229" t="s">
        <v>80</v>
      </c>
      <c r="N165" s="230" t="s">
        <v>52</v>
      </c>
      <c r="O165" s="48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4" t="s">
        <v>177</v>
      </c>
      <c r="AT165" s="24" t="s">
        <v>160</v>
      </c>
      <c r="AU165" s="24" t="s">
        <v>92</v>
      </c>
      <c r="AY165" s="24" t="s">
        <v>157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24" t="s">
        <v>90</v>
      </c>
      <c r="BK165" s="233">
        <f>ROUND(I165*H165,2)</f>
        <v>0</v>
      </c>
      <c r="BL165" s="24" t="s">
        <v>177</v>
      </c>
      <c r="BM165" s="24" t="s">
        <v>452</v>
      </c>
    </row>
    <row r="166" s="1" customFormat="1">
      <c r="B166" s="47"/>
      <c r="C166" s="75"/>
      <c r="D166" s="234" t="s">
        <v>167</v>
      </c>
      <c r="E166" s="75"/>
      <c r="F166" s="235" t="s">
        <v>453</v>
      </c>
      <c r="G166" s="75"/>
      <c r="H166" s="75"/>
      <c r="I166" s="192"/>
      <c r="J166" s="75"/>
      <c r="K166" s="75"/>
      <c r="L166" s="73"/>
      <c r="M166" s="236"/>
      <c r="N166" s="48"/>
      <c r="O166" s="48"/>
      <c r="P166" s="48"/>
      <c r="Q166" s="48"/>
      <c r="R166" s="48"/>
      <c r="S166" s="48"/>
      <c r="T166" s="96"/>
      <c r="AT166" s="24" t="s">
        <v>167</v>
      </c>
      <c r="AU166" s="24" t="s">
        <v>92</v>
      </c>
    </row>
    <row r="167" s="11" customFormat="1">
      <c r="B167" s="237"/>
      <c r="C167" s="238"/>
      <c r="D167" s="234" t="s">
        <v>182</v>
      </c>
      <c r="E167" s="239" t="s">
        <v>80</v>
      </c>
      <c r="F167" s="240" t="s">
        <v>454</v>
      </c>
      <c r="G167" s="238"/>
      <c r="H167" s="241">
        <v>28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182</v>
      </c>
      <c r="AU167" s="247" t="s">
        <v>92</v>
      </c>
      <c r="AV167" s="11" t="s">
        <v>92</v>
      </c>
      <c r="AW167" s="11" t="s">
        <v>44</v>
      </c>
      <c r="AX167" s="11" t="s">
        <v>82</v>
      </c>
      <c r="AY167" s="247" t="s">
        <v>157</v>
      </c>
    </row>
    <row r="168" s="12" customFormat="1">
      <c r="B168" s="248"/>
      <c r="C168" s="249"/>
      <c r="D168" s="234" t="s">
        <v>182</v>
      </c>
      <c r="E168" s="250" t="s">
        <v>80</v>
      </c>
      <c r="F168" s="251" t="s">
        <v>183</v>
      </c>
      <c r="G168" s="249"/>
      <c r="H168" s="252">
        <v>28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92</v>
      </c>
      <c r="AV168" s="12" t="s">
        <v>177</v>
      </c>
      <c r="AW168" s="12" t="s">
        <v>44</v>
      </c>
      <c r="AX168" s="12" t="s">
        <v>90</v>
      </c>
      <c r="AY168" s="258" t="s">
        <v>157</v>
      </c>
    </row>
    <row r="169" s="1" customFormat="1" ht="38.25" customHeight="1">
      <c r="B169" s="47"/>
      <c r="C169" s="222" t="s">
        <v>9</v>
      </c>
      <c r="D169" s="222" t="s">
        <v>160</v>
      </c>
      <c r="E169" s="223" t="s">
        <v>455</v>
      </c>
      <c r="F169" s="224" t="s">
        <v>456</v>
      </c>
      <c r="G169" s="225" t="s">
        <v>451</v>
      </c>
      <c r="H169" s="226">
        <v>352.10700000000003</v>
      </c>
      <c r="I169" s="227"/>
      <c r="J169" s="228">
        <f>ROUND(I169*H169,2)</f>
        <v>0</v>
      </c>
      <c r="K169" s="224" t="s">
        <v>164</v>
      </c>
      <c r="L169" s="73"/>
      <c r="M169" s="229" t="s">
        <v>80</v>
      </c>
      <c r="N169" s="230" t="s">
        <v>52</v>
      </c>
      <c r="O169" s="48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4" t="s">
        <v>177</v>
      </c>
      <c r="AT169" s="24" t="s">
        <v>160</v>
      </c>
      <c r="AU169" s="24" t="s">
        <v>92</v>
      </c>
      <c r="AY169" s="24" t="s">
        <v>157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24" t="s">
        <v>90</v>
      </c>
      <c r="BK169" s="233">
        <f>ROUND(I169*H169,2)</f>
        <v>0</v>
      </c>
      <c r="BL169" s="24" t="s">
        <v>177</v>
      </c>
      <c r="BM169" s="24" t="s">
        <v>457</v>
      </c>
    </row>
    <row r="170" s="13" customFormat="1">
      <c r="B170" s="276"/>
      <c r="C170" s="277"/>
      <c r="D170" s="234" t="s">
        <v>182</v>
      </c>
      <c r="E170" s="278" t="s">
        <v>80</v>
      </c>
      <c r="F170" s="279" t="s">
        <v>458</v>
      </c>
      <c r="G170" s="277"/>
      <c r="H170" s="278" t="s">
        <v>80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182</v>
      </c>
      <c r="AU170" s="285" t="s">
        <v>92</v>
      </c>
      <c r="AV170" s="13" t="s">
        <v>90</v>
      </c>
      <c r="AW170" s="13" t="s">
        <v>44</v>
      </c>
      <c r="AX170" s="13" t="s">
        <v>82</v>
      </c>
      <c r="AY170" s="285" t="s">
        <v>157</v>
      </c>
    </row>
    <row r="171" s="11" customFormat="1">
      <c r="B171" s="237"/>
      <c r="C171" s="238"/>
      <c r="D171" s="234" t="s">
        <v>182</v>
      </c>
      <c r="E171" s="239" t="s">
        <v>80</v>
      </c>
      <c r="F171" s="240" t="s">
        <v>459</v>
      </c>
      <c r="G171" s="238"/>
      <c r="H171" s="241">
        <v>46.887999999999998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182</v>
      </c>
      <c r="AU171" s="247" t="s">
        <v>92</v>
      </c>
      <c r="AV171" s="11" t="s">
        <v>92</v>
      </c>
      <c r="AW171" s="11" t="s">
        <v>44</v>
      </c>
      <c r="AX171" s="11" t="s">
        <v>82</v>
      </c>
      <c r="AY171" s="247" t="s">
        <v>157</v>
      </c>
    </row>
    <row r="172" s="13" customFormat="1">
      <c r="B172" s="276"/>
      <c r="C172" s="277"/>
      <c r="D172" s="234" t="s">
        <v>182</v>
      </c>
      <c r="E172" s="278" t="s">
        <v>80</v>
      </c>
      <c r="F172" s="279" t="s">
        <v>460</v>
      </c>
      <c r="G172" s="277"/>
      <c r="H172" s="278" t="s">
        <v>80</v>
      </c>
      <c r="I172" s="280"/>
      <c r="J172" s="277"/>
      <c r="K172" s="277"/>
      <c r="L172" s="281"/>
      <c r="M172" s="282"/>
      <c r="N172" s="283"/>
      <c r="O172" s="283"/>
      <c r="P172" s="283"/>
      <c r="Q172" s="283"/>
      <c r="R172" s="283"/>
      <c r="S172" s="283"/>
      <c r="T172" s="284"/>
      <c r="AT172" s="285" t="s">
        <v>182</v>
      </c>
      <c r="AU172" s="285" t="s">
        <v>92</v>
      </c>
      <c r="AV172" s="13" t="s">
        <v>90</v>
      </c>
      <c r="AW172" s="13" t="s">
        <v>44</v>
      </c>
      <c r="AX172" s="13" t="s">
        <v>82</v>
      </c>
      <c r="AY172" s="285" t="s">
        <v>157</v>
      </c>
    </row>
    <row r="173" s="11" customFormat="1">
      <c r="B173" s="237"/>
      <c r="C173" s="238"/>
      <c r="D173" s="234" t="s">
        <v>182</v>
      </c>
      <c r="E173" s="239" t="s">
        <v>80</v>
      </c>
      <c r="F173" s="240" t="s">
        <v>461</v>
      </c>
      <c r="G173" s="238"/>
      <c r="H173" s="241">
        <v>28.312999999999999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182</v>
      </c>
      <c r="AU173" s="247" t="s">
        <v>92</v>
      </c>
      <c r="AV173" s="11" t="s">
        <v>92</v>
      </c>
      <c r="AW173" s="11" t="s">
        <v>44</v>
      </c>
      <c r="AX173" s="11" t="s">
        <v>82</v>
      </c>
      <c r="AY173" s="247" t="s">
        <v>157</v>
      </c>
    </row>
    <row r="174" s="13" customFormat="1">
      <c r="B174" s="276"/>
      <c r="C174" s="277"/>
      <c r="D174" s="234" t="s">
        <v>182</v>
      </c>
      <c r="E174" s="278" t="s">
        <v>80</v>
      </c>
      <c r="F174" s="279" t="s">
        <v>462</v>
      </c>
      <c r="G174" s="277"/>
      <c r="H174" s="278" t="s">
        <v>80</v>
      </c>
      <c r="I174" s="280"/>
      <c r="J174" s="277"/>
      <c r="K174" s="277"/>
      <c r="L174" s="281"/>
      <c r="M174" s="282"/>
      <c r="N174" s="283"/>
      <c r="O174" s="283"/>
      <c r="P174" s="283"/>
      <c r="Q174" s="283"/>
      <c r="R174" s="283"/>
      <c r="S174" s="283"/>
      <c r="T174" s="284"/>
      <c r="AT174" s="285" t="s">
        <v>182</v>
      </c>
      <c r="AU174" s="285" t="s">
        <v>92</v>
      </c>
      <c r="AV174" s="13" t="s">
        <v>90</v>
      </c>
      <c r="AW174" s="13" t="s">
        <v>44</v>
      </c>
      <c r="AX174" s="13" t="s">
        <v>82</v>
      </c>
      <c r="AY174" s="285" t="s">
        <v>157</v>
      </c>
    </row>
    <row r="175" s="11" customFormat="1">
      <c r="B175" s="237"/>
      <c r="C175" s="238"/>
      <c r="D175" s="234" t="s">
        <v>182</v>
      </c>
      <c r="E175" s="239" t="s">
        <v>80</v>
      </c>
      <c r="F175" s="240" t="s">
        <v>463</v>
      </c>
      <c r="G175" s="238"/>
      <c r="H175" s="241">
        <v>38.374000000000002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182</v>
      </c>
      <c r="AU175" s="247" t="s">
        <v>92</v>
      </c>
      <c r="AV175" s="11" t="s">
        <v>92</v>
      </c>
      <c r="AW175" s="11" t="s">
        <v>44</v>
      </c>
      <c r="AX175" s="11" t="s">
        <v>82</v>
      </c>
      <c r="AY175" s="247" t="s">
        <v>157</v>
      </c>
    </row>
    <row r="176" s="13" customFormat="1">
      <c r="B176" s="276"/>
      <c r="C176" s="277"/>
      <c r="D176" s="234" t="s">
        <v>182</v>
      </c>
      <c r="E176" s="278" t="s">
        <v>80</v>
      </c>
      <c r="F176" s="279" t="s">
        <v>464</v>
      </c>
      <c r="G176" s="277"/>
      <c r="H176" s="278" t="s">
        <v>80</v>
      </c>
      <c r="I176" s="280"/>
      <c r="J176" s="277"/>
      <c r="K176" s="277"/>
      <c r="L176" s="281"/>
      <c r="M176" s="282"/>
      <c r="N176" s="283"/>
      <c r="O176" s="283"/>
      <c r="P176" s="283"/>
      <c r="Q176" s="283"/>
      <c r="R176" s="283"/>
      <c r="S176" s="283"/>
      <c r="T176" s="284"/>
      <c r="AT176" s="285" t="s">
        <v>182</v>
      </c>
      <c r="AU176" s="285" t="s">
        <v>92</v>
      </c>
      <c r="AV176" s="13" t="s">
        <v>90</v>
      </c>
      <c r="AW176" s="13" t="s">
        <v>44</v>
      </c>
      <c r="AX176" s="13" t="s">
        <v>82</v>
      </c>
      <c r="AY176" s="285" t="s">
        <v>157</v>
      </c>
    </row>
    <row r="177" s="11" customFormat="1">
      <c r="B177" s="237"/>
      <c r="C177" s="238"/>
      <c r="D177" s="234" t="s">
        <v>182</v>
      </c>
      <c r="E177" s="239" t="s">
        <v>80</v>
      </c>
      <c r="F177" s="240" t="s">
        <v>465</v>
      </c>
      <c r="G177" s="238"/>
      <c r="H177" s="241">
        <v>65.137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182</v>
      </c>
      <c r="AU177" s="247" t="s">
        <v>92</v>
      </c>
      <c r="AV177" s="11" t="s">
        <v>92</v>
      </c>
      <c r="AW177" s="11" t="s">
        <v>44</v>
      </c>
      <c r="AX177" s="11" t="s">
        <v>82</v>
      </c>
      <c r="AY177" s="247" t="s">
        <v>157</v>
      </c>
    </row>
    <row r="178" s="13" customFormat="1">
      <c r="B178" s="276"/>
      <c r="C178" s="277"/>
      <c r="D178" s="234" t="s">
        <v>182</v>
      </c>
      <c r="E178" s="278" t="s">
        <v>80</v>
      </c>
      <c r="F178" s="279" t="s">
        <v>466</v>
      </c>
      <c r="G178" s="277"/>
      <c r="H178" s="278" t="s">
        <v>80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182</v>
      </c>
      <c r="AU178" s="285" t="s">
        <v>92</v>
      </c>
      <c r="AV178" s="13" t="s">
        <v>90</v>
      </c>
      <c r="AW178" s="13" t="s">
        <v>44</v>
      </c>
      <c r="AX178" s="13" t="s">
        <v>82</v>
      </c>
      <c r="AY178" s="285" t="s">
        <v>157</v>
      </c>
    </row>
    <row r="179" s="11" customFormat="1">
      <c r="B179" s="237"/>
      <c r="C179" s="238"/>
      <c r="D179" s="234" t="s">
        <v>182</v>
      </c>
      <c r="E179" s="239" t="s">
        <v>80</v>
      </c>
      <c r="F179" s="240" t="s">
        <v>467</v>
      </c>
      <c r="G179" s="238"/>
      <c r="H179" s="241">
        <v>60.417999999999999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182</v>
      </c>
      <c r="AU179" s="247" t="s">
        <v>92</v>
      </c>
      <c r="AV179" s="11" t="s">
        <v>92</v>
      </c>
      <c r="AW179" s="11" t="s">
        <v>44</v>
      </c>
      <c r="AX179" s="11" t="s">
        <v>82</v>
      </c>
      <c r="AY179" s="247" t="s">
        <v>157</v>
      </c>
    </row>
    <row r="180" s="13" customFormat="1">
      <c r="B180" s="276"/>
      <c r="C180" s="277"/>
      <c r="D180" s="234" t="s">
        <v>182</v>
      </c>
      <c r="E180" s="278" t="s">
        <v>80</v>
      </c>
      <c r="F180" s="279" t="s">
        <v>468</v>
      </c>
      <c r="G180" s="277"/>
      <c r="H180" s="278" t="s">
        <v>80</v>
      </c>
      <c r="I180" s="280"/>
      <c r="J180" s="277"/>
      <c r="K180" s="277"/>
      <c r="L180" s="281"/>
      <c r="M180" s="282"/>
      <c r="N180" s="283"/>
      <c r="O180" s="283"/>
      <c r="P180" s="283"/>
      <c r="Q180" s="283"/>
      <c r="R180" s="283"/>
      <c r="S180" s="283"/>
      <c r="T180" s="284"/>
      <c r="AT180" s="285" t="s">
        <v>182</v>
      </c>
      <c r="AU180" s="285" t="s">
        <v>92</v>
      </c>
      <c r="AV180" s="13" t="s">
        <v>90</v>
      </c>
      <c r="AW180" s="13" t="s">
        <v>44</v>
      </c>
      <c r="AX180" s="13" t="s">
        <v>82</v>
      </c>
      <c r="AY180" s="285" t="s">
        <v>157</v>
      </c>
    </row>
    <row r="181" s="11" customFormat="1">
      <c r="B181" s="237"/>
      <c r="C181" s="238"/>
      <c r="D181" s="234" t="s">
        <v>182</v>
      </c>
      <c r="E181" s="239" t="s">
        <v>80</v>
      </c>
      <c r="F181" s="240" t="s">
        <v>469</v>
      </c>
      <c r="G181" s="238"/>
      <c r="H181" s="241">
        <v>28.448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182</v>
      </c>
      <c r="AU181" s="247" t="s">
        <v>92</v>
      </c>
      <c r="AV181" s="11" t="s">
        <v>92</v>
      </c>
      <c r="AW181" s="11" t="s">
        <v>44</v>
      </c>
      <c r="AX181" s="11" t="s">
        <v>82</v>
      </c>
      <c r="AY181" s="247" t="s">
        <v>157</v>
      </c>
    </row>
    <row r="182" s="13" customFormat="1">
      <c r="B182" s="276"/>
      <c r="C182" s="277"/>
      <c r="D182" s="234" t="s">
        <v>182</v>
      </c>
      <c r="E182" s="278" t="s">
        <v>80</v>
      </c>
      <c r="F182" s="279" t="s">
        <v>470</v>
      </c>
      <c r="G182" s="277"/>
      <c r="H182" s="278" t="s">
        <v>80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182</v>
      </c>
      <c r="AU182" s="285" t="s">
        <v>92</v>
      </c>
      <c r="AV182" s="13" t="s">
        <v>90</v>
      </c>
      <c r="AW182" s="13" t="s">
        <v>44</v>
      </c>
      <c r="AX182" s="13" t="s">
        <v>82</v>
      </c>
      <c r="AY182" s="285" t="s">
        <v>157</v>
      </c>
    </row>
    <row r="183" s="11" customFormat="1">
      <c r="B183" s="237"/>
      <c r="C183" s="238"/>
      <c r="D183" s="234" t="s">
        <v>182</v>
      </c>
      <c r="E183" s="239" t="s">
        <v>80</v>
      </c>
      <c r="F183" s="240" t="s">
        <v>471</v>
      </c>
      <c r="G183" s="238"/>
      <c r="H183" s="241">
        <v>19.155999999999999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182</v>
      </c>
      <c r="AU183" s="247" t="s">
        <v>92</v>
      </c>
      <c r="AV183" s="11" t="s">
        <v>92</v>
      </c>
      <c r="AW183" s="11" t="s">
        <v>44</v>
      </c>
      <c r="AX183" s="11" t="s">
        <v>82</v>
      </c>
      <c r="AY183" s="247" t="s">
        <v>157</v>
      </c>
    </row>
    <row r="184" s="13" customFormat="1">
      <c r="B184" s="276"/>
      <c r="C184" s="277"/>
      <c r="D184" s="234" t="s">
        <v>182</v>
      </c>
      <c r="E184" s="278" t="s">
        <v>80</v>
      </c>
      <c r="F184" s="279" t="s">
        <v>472</v>
      </c>
      <c r="G184" s="277"/>
      <c r="H184" s="278" t="s">
        <v>80</v>
      </c>
      <c r="I184" s="280"/>
      <c r="J184" s="277"/>
      <c r="K184" s="277"/>
      <c r="L184" s="281"/>
      <c r="M184" s="282"/>
      <c r="N184" s="283"/>
      <c r="O184" s="283"/>
      <c r="P184" s="283"/>
      <c r="Q184" s="283"/>
      <c r="R184" s="283"/>
      <c r="S184" s="283"/>
      <c r="T184" s="284"/>
      <c r="AT184" s="285" t="s">
        <v>182</v>
      </c>
      <c r="AU184" s="285" t="s">
        <v>92</v>
      </c>
      <c r="AV184" s="13" t="s">
        <v>90</v>
      </c>
      <c r="AW184" s="13" t="s">
        <v>44</v>
      </c>
      <c r="AX184" s="13" t="s">
        <v>82</v>
      </c>
      <c r="AY184" s="285" t="s">
        <v>157</v>
      </c>
    </row>
    <row r="185" s="11" customFormat="1">
      <c r="B185" s="237"/>
      <c r="C185" s="238"/>
      <c r="D185" s="234" t="s">
        <v>182</v>
      </c>
      <c r="E185" s="239" t="s">
        <v>80</v>
      </c>
      <c r="F185" s="240" t="s">
        <v>473</v>
      </c>
      <c r="G185" s="238"/>
      <c r="H185" s="241">
        <v>40.802999999999997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182</v>
      </c>
      <c r="AU185" s="247" t="s">
        <v>92</v>
      </c>
      <c r="AV185" s="11" t="s">
        <v>92</v>
      </c>
      <c r="AW185" s="11" t="s">
        <v>44</v>
      </c>
      <c r="AX185" s="11" t="s">
        <v>82</v>
      </c>
      <c r="AY185" s="247" t="s">
        <v>157</v>
      </c>
    </row>
    <row r="186" s="13" customFormat="1">
      <c r="B186" s="276"/>
      <c r="C186" s="277"/>
      <c r="D186" s="234" t="s">
        <v>182</v>
      </c>
      <c r="E186" s="278" t="s">
        <v>80</v>
      </c>
      <c r="F186" s="279" t="s">
        <v>474</v>
      </c>
      <c r="G186" s="277"/>
      <c r="H186" s="278" t="s">
        <v>80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182</v>
      </c>
      <c r="AU186" s="285" t="s">
        <v>92</v>
      </c>
      <c r="AV186" s="13" t="s">
        <v>90</v>
      </c>
      <c r="AW186" s="13" t="s">
        <v>44</v>
      </c>
      <c r="AX186" s="13" t="s">
        <v>82</v>
      </c>
      <c r="AY186" s="285" t="s">
        <v>157</v>
      </c>
    </row>
    <row r="187" s="11" customFormat="1">
      <c r="B187" s="237"/>
      <c r="C187" s="238"/>
      <c r="D187" s="234" t="s">
        <v>182</v>
      </c>
      <c r="E187" s="239" t="s">
        <v>80</v>
      </c>
      <c r="F187" s="240" t="s">
        <v>475</v>
      </c>
      <c r="G187" s="238"/>
      <c r="H187" s="241">
        <v>24.57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182</v>
      </c>
      <c r="AU187" s="247" t="s">
        <v>92</v>
      </c>
      <c r="AV187" s="11" t="s">
        <v>92</v>
      </c>
      <c r="AW187" s="11" t="s">
        <v>44</v>
      </c>
      <c r="AX187" s="11" t="s">
        <v>82</v>
      </c>
      <c r="AY187" s="247" t="s">
        <v>157</v>
      </c>
    </row>
    <row r="188" s="12" customFormat="1">
      <c r="B188" s="248"/>
      <c r="C188" s="249"/>
      <c r="D188" s="234" t="s">
        <v>182</v>
      </c>
      <c r="E188" s="250" t="s">
        <v>80</v>
      </c>
      <c r="F188" s="251" t="s">
        <v>183</v>
      </c>
      <c r="G188" s="249"/>
      <c r="H188" s="252">
        <v>352.10700000000003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182</v>
      </c>
      <c r="AU188" s="258" t="s">
        <v>92</v>
      </c>
      <c r="AV188" s="12" t="s">
        <v>177</v>
      </c>
      <c r="AW188" s="12" t="s">
        <v>44</v>
      </c>
      <c r="AX188" s="12" t="s">
        <v>90</v>
      </c>
      <c r="AY188" s="258" t="s">
        <v>157</v>
      </c>
    </row>
    <row r="189" s="1" customFormat="1" ht="38.25" customHeight="1">
      <c r="B189" s="47"/>
      <c r="C189" s="222" t="s">
        <v>262</v>
      </c>
      <c r="D189" s="222" t="s">
        <v>160</v>
      </c>
      <c r="E189" s="223" t="s">
        <v>476</v>
      </c>
      <c r="F189" s="224" t="s">
        <v>477</v>
      </c>
      <c r="G189" s="225" t="s">
        <v>451</v>
      </c>
      <c r="H189" s="226">
        <v>28</v>
      </c>
      <c r="I189" s="227"/>
      <c r="J189" s="228">
        <f>ROUND(I189*H189,2)</f>
        <v>0</v>
      </c>
      <c r="K189" s="224" t="s">
        <v>164</v>
      </c>
      <c r="L189" s="73"/>
      <c r="M189" s="229" t="s">
        <v>80</v>
      </c>
      <c r="N189" s="230" t="s">
        <v>52</v>
      </c>
      <c r="O189" s="48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AR189" s="24" t="s">
        <v>177</v>
      </c>
      <c r="AT189" s="24" t="s">
        <v>160</v>
      </c>
      <c r="AU189" s="24" t="s">
        <v>92</v>
      </c>
      <c r="AY189" s="24" t="s">
        <v>157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24" t="s">
        <v>90</v>
      </c>
      <c r="BK189" s="233">
        <f>ROUND(I189*H189,2)</f>
        <v>0</v>
      </c>
      <c r="BL189" s="24" t="s">
        <v>177</v>
      </c>
      <c r="BM189" s="24" t="s">
        <v>478</v>
      </c>
    </row>
    <row r="190" s="1" customFormat="1">
      <c r="B190" s="47"/>
      <c r="C190" s="75"/>
      <c r="D190" s="234" t="s">
        <v>167</v>
      </c>
      <c r="E190" s="75"/>
      <c r="F190" s="235" t="s">
        <v>479</v>
      </c>
      <c r="G190" s="75"/>
      <c r="H190" s="75"/>
      <c r="I190" s="192"/>
      <c r="J190" s="75"/>
      <c r="K190" s="75"/>
      <c r="L190" s="73"/>
      <c r="M190" s="236"/>
      <c r="N190" s="48"/>
      <c r="O190" s="48"/>
      <c r="P190" s="48"/>
      <c r="Q190" s="48"/>
      <c r="R190" s="48"/>
      <c r="S190" s="48"/>
      <c r="T190" s="96"/>
      <c r="AT190" s="24" t="s">
        <v>167</v>
      </c>
      <c r="AU190" s="24" t="s">
        <v>92</v>
      </c>
    </row>
    <row r="191" s="11" customFormat="1">
      <c r="B191" s="237"/>
      <c r="C191" s="238"/>
      <c r="D191" s="234" t="s">
        <v>182</v>
      </c>
      <c r="E191" s="239" t="s">
        <v>80</v>
      </c>
      <c r="F191" s="240" t="s">
        <v>454</v>
      </c>
      <c r="G191" s="238"/>
      <c r="H191" s="241">
        <v>28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182</v>
      </c>
      <c r="AU191" s="247" t="s">
        <v>92</v>
      </c>
      <c r="AV191" s="11" t="s">
        <v>92</v>
      </c>
      <c r="AW191" s="11" t="s">
        <v>44</v>
      </c>
      <c r="AX191" s="11" t="s">
        <v>82</v>
      </c>
      <c r="AY191" s="247" t="s">
        <v>157</v>
      </c>
    </row>
    <row r="192" s="12" customFormat="1">
      <c r="B192" s="248"/>
      <c r="C192" s="249"/>
      <c r="D192" s="234" t="s">
        <v>182</v>
      </c>
      <c r="E192" s="250" t="s">
        <v>80</v>
      </c>
      <c r="F192" s="251" t="s">
        <v>183</v>
      </c>
      <c r="G192" s="249"/>
      <c r="H192" s="252">
        <v>28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92</v>
      </c>
      <c r="AV192" s="12" t="s">
        <v>177</v>
      </c>
      <c r="AW192" s="12" t="s">
        <v>44</v>
      </c>
      <c r="AX192" s="12" t="s">
        <v>90</v>
      </c>
      <c r="AY192" s="258" t="s">
        <v>157</v>
      </c>
    </row>
    <row r="193" s="1" customFormat="1" ht="38.25" customHeight="1">
      <c r="B193" s="47"/>
      <c r="C193" s="222" t="s">
        <v>268</v>
      </c>
      <c r="D193" s="222" t="s">
        <v>160</v>
      </c>
      <c r="E193" s="223" t="s">
        <v>480</v>
      </c>
      <c r="F193" s="224" t="s">
        <v>481</v>
      </c>
      <c r="G193" s="225" t="s">
        <v>451</v>
      </c>
      <c r="H193" s="226">
        <v>3.5800000000000001</v>
      </c>
      <c r="I193" s="227"/>
      <c r="J193" s="228">
        <f>ROUND(I193*H193,2)</f>
        <v>0</v>
      </c>
      <c r="K193" s="224" t="s">
        <v>164</v>
      </c>
      <c r="L193" s="73"/>
      <c r="M193" s="229" t="s">
        <v>80</v>
      </c>
      <c r="N193" s="230" t="s">
        <v>52</v>
      </c>
      <c r="O193" s="48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4" t="s">
        <v>177</v>
      </c>
      <c r="AT193" s="24" t="s">
        <v>160</v>
      </c>
      <c r="AU193" s="24" t="s">
        <v>92</v>
      </c>
      <c r="AY193" s="24" t="s">
        <v>157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24" t="s">
        <v>90</v>
      </c>
      <c r="BK193" s="233">
        <f>ROUND(I193*H193,2)</f>
        <v>0</v>
      </c>
      <c r="BL193" s="24" t="s">
        <v>177</v>
      </c>
      <c r="BM193" s="24" t="s">
        <v>482</v>
      </c>
    </row>
    <row r="194" s="1" customFormat="1">
      <c r="B194" s="47"/>
      <c r="C194" s="75"/>
      <c r="D194" s="234" t="s">
        <v>167</v>
      </c>
      <c r="E194" s="75"/>
      <c r="F194" s="235" t="s">
        <v>483</v>
      </c>
      <c r="G194" s="75"/>
      <c r="H194" s="75"/>
      <c r="I194" s="192"/>
      <c r="J194" s="75"/>
      <c r="K194" s="75"/>
      <c r="L194" s="73"/>
      <c r="M194" s="236"/>
      <c r="N194" s="48"/>
      <c r="O194" s="48"/>
      <c r="P194" s="48"/>
      <c r="Q194" s="48"/>
      <c r="R194" s="48"/>
      <c r="S194" s="48"/>
      <c r="T194" s="96"/>
      <c r="AT194" s="24" t="s">
        <v>167</v>
      </c>
      <c r="AU194" s="24" t="s">
        <v>92</v>
      </c>
    </row>
    <row r="195" s="11" customFormat="1">
      <c r="B195" s="237"/>
      <c r="C195" s="238"/>
      <c r="D195" s="234" t="s">
        <v>182</v>
      </c>
      <c r="E195" s="239" t="s">
        <v>80</v>
      </c>
      <c r="F195" s="240" t="s">
        <v>484</v>
      </c>
      <c r="G195" s="238"/>
      <c r="H195" s="241">
        <v>3.5800000000000001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182</v>
      </c>
      <c r="AU195" s="247" t="s">
        <v>92</v>
      </c>
      <c r="AV195" s="11" t="s">
        <v>92</v>
      </c>
      <c r="AW195" s="11" t="s">
        <v>44</v>
      </c>
      <c r="AX195" s="11" t="s">
        <v>82</v>
      </c>
      <c r="AY195" s="247" t="s">
        <v>157</v>
      </c>
    </row>
    <row r="196" s="12" customFormat="1">
      <c r="B196" s="248"/>
      <c r="C196" s="249"/>
      <c r="D196" s="234" t="s">
        <v>182</v>
      </c>
      <c r="E196" s="250" t="s">
        <v>80</v>
      </c>
      <c r="F196" s="251" t="s">
        <v>183</v>
      </c>
      <c r="G196" s="249"/>
      <c r="H196" s="252">
        <v>3.5800000000000001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92</v>
      </c>
      <c r="AV196" s="12" t="s">
        <v>177</v>
      </c>
      <c r="AW196" s="12" t="s">
        <v>44</v>
      </c>
      <c r="AX196" s="12" t="s">
        <v>90</v>
      </c>
      <c r="AY196" s="258" t="s">
        <v>157</v>
      </c>
    </row>
    <row r="197" s="1" customFormat="1" ht="25.5" customHeight="1">
      <c r="B197" s="47"/>
      <c r="C197" s="222" t="s">
        <v>485</v>
      </c>
      <c r="D197" s="222" t="s">
        <v>160</v>
      </c>
      <c r="E197" s="223" t="s">
        <v>486</v>
      </c>
      <c r="F197" s="224" t="s">
        <v>487</v>
      </c>
      <c r="G197" s="225" t="s">
        <v>451</v>
      </c>
      <c r="H197" s="226">
        <v>758.58199999999999</v>
      </c>
      <c r="I197" s="227"/>
      <c r="J197" s="228">
        <f>ROUND(I197*H197,2)</f>
        <v>0</v>
      </c>
      <c r="K197" s="224" t="s">
        <v>164</v>
      </c>
      <c r="L197" s="73"/>
      <c r="M197" s="229" t="s">
        <v>80</v>
      </c>
      <c r="N197" s="230" t="s">
        <v>52</v>
      </c>
      <c r="O197" s="48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4" t="s">
        <v>177</v>
      </c>
      <c r="AT197" s="24" t="s">
        <v>160</v>
      </c>
      <c r="AU197" s="24" t="s">
        <v>92</v>
      </c>
      <c r="AY197" s="24" t="s">
        <v>157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24" t="s">
        <v>90</v>
      </c>
      <c r="BK197" s="233">
        <f>ROUND(I197*H197,2)</f>
        <v>0</v>
      </c>
      <c r="BL197" s="24" t="s">
        <v>177</v>
      </c>
      <c r="BM197" s="24" t="s">
        <v>488</v>
      </c>
    </row>
    <row r="198" s="1" customFormat="1">
      <c r="B198" s="47"/>
      <c r="C198" s="75"/>
      <c r="D198" s="234" t="s">
        <v>167</v>
      </c>
      <c r="E198" s="75"/>
      <c r="F198" s="235" t="s">
        <v>489</v>
      </c>
      <c r="G198" s="75"/>
      <c r="H198" s="75"/>
      <c r="I198" s="192"/>
      <c r="J198" s="75"/>
      <c r="K198" s="75"/>
      <c r="L198" s="73"/>
      <c r="M198" s="236"/>
      <c r="N198" s="48"/>
      <c r="O198" s="48"/>
      <c r="P198" s="48"/>
      <c r="Q198" s="48"/>
      <c r="R198" s="48"/>
      <c r="S198" s="48"/>
      <c r="T198" s="96"/>
      <c r="AT198" s="24" t="s">
        <v>167</v>
      </c>
      <c r="AU198" s="24" t="s">
        <v>92</v>
      </c>
    </row>
    <row r="199" s="13" customFormat="1">
      <c r="B199" s="276"/>
      <c r="C199" s="277"/>
      <c r="D199" s="234" t="s">
        <v>182</v>
      </c>
      <c r="E199" s="278" t="s">
        <v>80</v>
      </c>
      <c r="F199" s="279" t="s">
        <v>490</v>
      </c>
      <c r="G199" s="277"/>
      <c r="H199" s="278" t="s">
        <v>80</v>
      </c>
      <c r="I199" s="280"/>
      <c r="J199" s="277"/>
      <c r="K199" s="277"/>
      <c r="L199" s="281"/>
      <c r="M199" s="282"/>
      <c r="N199" s="283"/>
      <c r="O199" s="283"/>
      <c r="P199" s="283"/>
      <c r="Q199" s="283"/>
      <c r="R199" s="283"/>
      <c r="S199" s="283"/>
      <c r="T199" s="284"/>
      <c r="AT199" s="285" t="s">
        <v>182</v>
      </c>
      <c r="AU199" s="285" t="s">
        <v>92</v>
      </c>
      <c r="AV199" s="13" t="s">
        <v>90</v>
      </c>
      <c r="AW199" s="13" t="s">
        <v>44</v>
      </c>
      <c r="AX199" s="13" t="s">
        <v>82</v>
      </c>
      <c r="AY199" s="285" t="s">
        <v>157</v>
      </c>
    </row>
    <row r="200" s="11" customFormat="1">
      <c r="B200" s="237"/>
      <c r="C200" s="238"/>
      <c r="D200" s="234" t="s">
        <v>182</v>
      </c>
      <c r="E200" s="239" t="s">
        <v>80</v>
      </c>
      <c r="F200" s="240" t="s">
        <v>491</v>
      </c>
      <c r="G200" s="238"/>
      <c r="H200" s="241">
        <v>313.14400000000001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182</v>
      </c>
      <c r="AU200" s="247" t="s">
        <v>92</v>
      </c>
      <c r="AV200" s="11" t="s">
        <v>92</v>
      </c>
      <c r="AW200" s="11" t="s">
        <v>44</v>
      </c>
      <c r="AX200" s="11" t="s">
        <v>82</v>
      </c>
      <c r="AY200" s="247" t="s">
        <v>157</v>
      </c>
    </row>
    <row r="201" s="11" customFormat="1">
      <c r="B201" s="237"/>
      <c r="C201" s="238"/>
      <c r="D201" s="234" t="s">
        <v>182</v>
      </c>
      <c r="E201" s="239" t="s">
        <v>80</v>
      </c>
      <c r="F201" s="240" t="s">
        <v>492</v>
      </c>
      <c r="G201" s="238"/>
      <c r="H201" s="241">
        <v>30.318000000000001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182</v>
      </c>
      <c r="AU201" s="247" t="s">
        <v>92</v>
      </c>
      <c r="AV201" s="11" t="s">
        <v>92</v>
      </c>
      <c r="AW201" s="11" t="s">
        <v>44</v>
      </c>
      <c r="AX201" s="11" t="s">
        <v>82</v>
      </c>
      <c r="AY201" s="247" t="s">
        <v>157</v>
      </c>
    </row>
    <row r="202" s="11" customFormat="1">
      <c r="B202" s="237"/>
      <c r="C202" s="238"/>
      <c r="D202" s="234" t="s">
        <v>182</v>
      </c>
      <c r="E202" s="239" t="s">
        <v>80</v>
      </c>
      <c r="F202" s="240" t="s">
        <v>493</v>
      </c>
      <c r="G202" s="238"/>
      <c r="H202" s="241">
        <v>15.882999999999999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182</v>
      </c>
      <c r="AU202" s="247" t="s">
        <v>92</v>
      </c>
      <c r="AV202" s="11" t="s">
        <v>92</v>
      </c>
      <c r="AW202" s="11" t="s">
        <v>44</v>
      </c>
      <c r="AX202" s="11" t="s">
        <v>82</v>
      </c>
      <c r="AY202" s="247" t="s">
        <v>157</v>
      </c>
    </row>
    <row r="203" s="13" customFormat="1">
      <c r="B203" s="276"/>
      <c r="C203" s="277"/>
      <c r="D203" s="234" t="s">
        <v>182</v>
      </c>
      <c r="E203" s="278" t="s">
        <v>80</v>
      </c>
      <c r="F203" s="279" t="s">
        <v>494</v>
      </c>
      <c r="G203" s="277"/>
      <c r="H203" s="278" t="s">
        <v>80</v>
      </c>
      <c r="I203" s="280"/>
      <c r="J203" s="277"/>
      <c r="K203" s="277"/>
      <c r="L203" s="281"/>
      <c r="M203" s="282"/>
      <c r="N203" s="283"/>
      <c r="O203" s="283"/>
      <c r="P203" s="283"/>
      <c r="Q203" s="283"/>
      <c r="R203" s="283"/>
      <c r="S203" s="283"/>
      <c r="T203" s="284"/>
      <c r="AT203" s="285" t="s">
        <v>182</v>
      </c>
      <c r="AU203" s="285" t="s">
        <v>92</v>
      </c>
      <c r="AV203" s="13" t="s">
        <v>90</v>
      </c>
      <c r="AW203" s="13" t="s">
        <v>44</v>
      </c>
      <c r="AX203" s="13" t="s">
        <v>82</v>
      </c>
      <c r="AY203" s="285" t="s">
        <v>157</v>
      </c>
    </row>
    <row r="204" s="11" customFormat="1">
      <c r="B204" s="237"/>
      <c r="C204" s="238"/>
      <c r="D204" s="234" t="s">
        <v>182</v>
      </c>
      <c r="E204" s="239" t="s">
        <v>80</v>
      </c>
      <c r="F204" s="240" t="s">
        <v>495</v>
      </c>
      <c r="G204" s="238"/>
      <c r="H204" s="241">
        <v>326.58100000000002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182</v>
      </c>
      <c r="AU204" s="247" t="s">
        <v>92</v>
      </c>
      <c r="AV204" s="11" t="s">
        <v>92</v>
      </c>
      <c r="AW204" s="11" t="s">
        <v>44</v>
      </c>
      <c r="AX204" s="11" t="s">
        <v>82</v>
      </c>
      <c r="AY204" s="247" t="s">
        <v>157</v>
      </c>
    </row>
    <row r="205" s="11" customFormat="1">
      <c r="B205" s="237"/>
      <c r="C205" s="238"/>
      <c r="D205" s="234" t="s">
        <v>182</v>
      </c>
      <c r="E205" s="239" t="s">
        <v>80</v>
      </c>
      <c r="F205" s="240" t="s">
        <v>496</v>
      </c>
      <c r="G205" s="238"/>
      <c r="H205" s="241">
        <v>72.656000000000006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182</v>
      </c>
      <c r="AU205" s="247" t="s">
        <v>92</v>
      </c>
      <c r="AV205" s="11" t="s">
        <v>92</v>
      </c>
      <c r="AW205" s="11" t="s">
        <v>44</v>
      </c>
      <c r="AX205" s="11" t="s">
        <v>82</v>
      </c>
      <c r="AY205" s="247" t="s">
        <v>157</v>
      </c>
    </row>
    <row r="206" s="12" customFormat="1">
      <c r="B206" s="248"/>
      <c r="C206" s="249"/>
      <c r="D206" s="234" t="s">
        <v>182</v>
      </c>
      <c r="E206" s="250" t="s">
        <v>80</v>
      </c>
      <c r="F206" s="251" t="s">
        <v>183</v>
      </c>
      <c r="G206" s="249"/>
      <c r="H206" s="252">
        <v>758.58199999999999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182</v>
      </c>
      <c r="AU206" s="258" t="s">
        <v>92</v>
      </c>
      <c r="AV206" s="12" t="s">
        <v>177</v>
      </c>
      <c r="AW206" s="12" t="s">
        <v>44</v>
      </c>
      <c r="AX206" s="12" t="s">
        <v>90</v>
      </c>
      <c r="AY206" s="258" t="s">
        <v>157</v>
      </c>
    </row>
    <row r="207" s="1" customFormat="1" ht="38.25" customHeight="1">
      <c r="B207" s="47"/>
      <c r="C207" s="222" t="s">
        <v>497</v>
      </c>
      <c r="D207" s="222" t="s">
        <v>160</v>
      </c>
      <c r="E207" s="223" t="s">
        <v>498</v>
      </c>
      <c r="F207" s="224" t="s">
        <v>499</v>
      </c>
      <c r="G207" s="225" t="s">
        <v>281</v>
      </c>
      <c r="H207" s="226">
        <v>99</v>
      </c>
      <c r="I207" s="227"/>
      <c r="J207" s="228">
        <f>ROUND(I207*H207,2)</f>
        <v>0</v>
      </c>
      <c r="K207" s="224" t="s">
        <v>164</v>
      </c>
      <c r="L207" s="73"/>
      <c r="M207" s="229" t="s">
        <v>80</v>
      </c>
      <c r="N207" s="230" t="s">
        <v>52</v>
      </c>
      <c r="O207" s="48"/>
      <c r="P207" s="231">
        <f>O207*H207</f>
        <v>0</v>
      </c>
      <c r="Q207" s="231">
        <v>0.00133</v>
      </c>
      <c r="R207" s="231">
        <f>Q207*H207</f>
        <v>0.13167000000000001</v>
      </c>
      <c r="S207" s="231">
        <v>0</v>
      </c>
      <c r="T207" s="232">
        <f>S207*H207</f>
        <v>0</v>
      </c>
      <c r="AR207" s="24" t="s">
        <v>177</v>
      </c>
      <c r="AT207" s="24" t="s">
        <v>160</v>
      </c>
      <c r="AU207" s="24" t="s">
        <v>92</v>
      </c>
      <c r="AY207" s="24" t="s">
        <v>157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24" t="s">
        <v>90</v>
      </c>
      <c r="BK207" s="233">
        <f>ROUND(I207*H207,2)</f>
        <v>0</v>
      </c>
      <c r="BL207" s="24" t="s">
        <v>177</v>
      </c>
      <c r="BM207" s="24" t="s">
        <v>500</v>
      </c>
    </row>
    <row r="208" s="11" customFormat="1">
      <c r="B208" s="237"/>
      <c r="C208" s="238"/>
      <c r="D208" s="234" t="s">
        <v>182</v>
      </c>
      <c r="E208" s="239" t="s">
        <v>80</v>
      </c>
      <c r="F208" s="240" t="s">
        <v>501</v>
      </c>
      <c r="G208" s="238"/>
      <c r="H208" s="241">
        <v>99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182</v>
      </c>
      <c r="AU208" s="247" t="s">
        <v>92</v>
      </c>
      <c r="AV208" s="11" t="s">
        <v>92</v>
      </c>
      <c r="AW208" s="11" t="s">
        <v>44</v>
      </c>
      <c r="AX208" s="11" t="s">
        <v>82</v>
      </c>
      <c r="AY208" s="247" t="s">
        <v>157</v>
      </c>
    </row>
    <row r="209" s="12" customFormat="1">
      <c r="B209" s="248"/>
      <c r="C209" s="249"/>
      <c r="D209" s="234" t="s">
        <v>182</v>
      </c>
      <c r="E209" s="250" t="s">
        <v>80</v>
      </c>
      <c r="F209" s="251" t="s">
        <v>183</v>
      </c>
      <c r="G209" s="249"/>
      <c r="H209" s="252">
        <v>99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182</v>
      </c>
      <c r="AU209" s="258" t="s">
        <v>92</v>
      </c>
      <c r="AV209" s="12" t="s">
        <v>177</v>
      </c>
      <c r="AW209" s="12" t="s">
        <v>44</v>
      </c>
      <c r="AX209" s="12" t="s">
        <v>90</v>
      </c>
      <c r="AY209" s="258" t="s">
        <v>157</v>
      </c>
    </row>
    <row r="210" s="1" customFormat="1" ht="16.5" customHeight="1">
      <c r="B210" s="47"/>
      <c r="C210" s="263" t="s">
        <v>502</v>
      </c>
      <c r="D210" s="263" t="s">
        <v>309</v>
      </c>
      <c r="E210" s="264" t="s">
        <v>503</v>
      </c>
      <c r="F210" s="265" t="s">
        <v>504</v>
      </c>
      <c r="G210" s="266" t="s">
        <v>505</v>
      </c>
      <c r="H210" s="267">
        <v>11.880000000000001</v>
      </c>
      <c r="I210" s="268"/>
      <c r="J210" s="269">
        <f>ROUND(I210*H210,2)</f>
        <v>0</v>
      </c>
      <c r="K210" s="265" t="s">
        <v>164</v>
      </c>
      <c r="L210" s="270"/>
      <c r="M210" s="271" t="s">
        <v>80</v>
      </c>
      <c r="N210" s="272" t="s">
        <v>52</v>
      </c>
      <c r="O210" s="48"/>
      <c r="P210" s="231">
        <f>O210*H210</f>
        <v>0</v>
      </c>
      <c r="Q210" s="231">
        <v>1</v>
      </c>
      <c r="R210" s="231">
        <f>Q210*H210</f>
        <v>11.880000000000001</v>
      </c>
      <c r="S210" s="231">
        <v>0</v>
      </c>
      <c r="T210" s="232">
        <f>S210*H210</f>
        <v>0</v>
      </c>
      <c r="AR210" s="24" t="s">
        <v>199</v>
      </c>
      <c r="AT210" s="24" t="s">
        <v>309</v>
      </c>
      <c r="AU210" s="24" t="s">
        <v>92</v>
      </c>
      <c r="AY210" s="24" t="s">
        <v>157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24" t="s">
        <v>90</v>
      </c>
      <c r="BK210" s="233">
        <f>ROUND(I210*H210,2)</f>
        <v>0</v>
      </c>
      <c r="BL210" s="24" t="s">
        <v>177</v>
      </c>
      <c r="BM210" s="24" t="s">
        <v>506</v>
      </c>
    </row>
    <row r="211" s="11" customFormat="1">
      <c r="B211" s="237"/>
      <c r="C211" s="238"/>
      <c r="D211" s="234" t="s">
        <v>182</v>
      </c>
      <c r="E211" s="239" t="s">
        <v>80</v>
      </c>
      <c r="F211" s="240" t="s">
        <v>507</v>
      </c>
      <c r="G211" s="238"/>
      <c r="H211" s="241">
        <v>11.880000000000001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182</v>
      </c>
      <c r="AU211" s="247" t="s">
        <v>92</v>
      </c>
      <c r="AV211" s="11" t="s">
        <v>92</v>
      </c>
      <c r="AW211" s="11" t="s">
        <v>44</v>
      </c>
      <c r="AX211" s="11" t="s">
        <v>82</v>
      </c>
      <c r="AY211" s="247" t="s">
        <v>157</v>
      </c>
    </row>
    <row r="212" s="12" customFormat="1">
      <c r="B212" s="248"/>
      <c r="C212" s="249"/>
      <c r="D212" s="234" t="s">
        <v>182</v>
      </c>
      <c r="E212" s="250" t="s">
        <v>80</v>
      </c>
      <c r="F212" s="251" t="s">
        <v>183</v>
      </c>
      <c r="G212" s="249"/>
      <c r="H212" s="252">
        <v>11.880000000000001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182</v>
      </c>
      <c r="AU212" s="258" t="s">
        <v>92</v>
      </c>
      <c r="AV212" s="12" t="s">
        <v>177</v>
      </c>
      <c r="AW212" s="12" t="s">
        <v>44</v>
      </c>
      <c r="AX212" s="12" t="s">
        <v>90</v>
      </c>
      <c r="AY212" s="258" t="s">
        <v>157</v>
      </c>
    </row>
    <row r="213" s="1" customFormat="1" ht="16.5" customHeight="1">
      <c r="B213" s="47"/>
      <c r="C213" s="222" t="s">
        <v>508</v>
      </c>
      <c r="D213" s="222" t="s">
        <v>160</v>
      </c>
      <c r="E213" s="223" t="s">
        <v>509</v>
      </c>
      <c r="F213" s="224" t="s">
        <v>510</v>
      </c>
      <c r="G213" s="225" t="s">
        <v>281</v>
      </c>
      <c r="H213" s="226">
        <v>99</v>
      </c>
      <c r="I213" s="227"/>
      <c r="J213" s="228">
        <f>ROUND(I213*H213,2)</f>
        <v>0</v>
      </c>
      <c r="K213" s="224" t="s">
        <v>164</v>
      </c>
      <c r="L213" s="73"/>
      <c r="M213" s="229" t="s">
        <v>80</v>
      </c>
      <c r="N213" s="230" t="s">
        <v>52</v>
      </c>
      <c r="O213" s="48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AR213" s="24" t="s">
        <v>177</v>
      </c>
      <c r="AT213" s="24" t="s">
        <v>160</v>
      </c>
      <c r="AU213" s="24" t="s">
        <v>92</v>
      </c>
      <c r="AY213" s="24" t="s">
        <v>157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24" t="s">
        <v>90</v>
      </c>
      <c r="BK213" s="233">
        <f>ROUND(I213*H213,2)</f>
        <v>0</v>
      </c>
      <c r="BL213" s="24" t="s">
        <v>177</v>
      </c>
      <c r="BM213" s="24" t="s">
        <v>511</v>
      </c>
    </row>
    <row r="214" s="11" customFormat="1">
      <c r="B214" s="237"/>
      <c r="C214" s="238"/>
      <c r="D214" s="234" t="s">
        <v>182</v>
      </c>
      <c r="E214" s="239" t="s">
        <v>80</v>
      </c>
      <c r="F214" s="240" t="s">
        <v>501</v>
      </c>
      <c r="G214" s="238"/>
      <c r="H214" s="241">
        <v>99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182</v>
      </c>
      <c r="AU214" s="247" t="s">
        <v>92</v>
      </c>
      <c r="AV214" s="11" t="s">
        <v>92</v>
      </c>
      <c r="AW214" s="11" t="s">
        <v>44</v>
      </c>
      <c r="AX214" s="11" t="s">
        <v>82</v>
      </c>
      <c r="AY214" s="247" t="s">
        <v>157</v>
      </c>
    </row>
    <row r="215" s="12" customFormat="1">
      <c r="B215" s="248"/>
      <c r="C215" s="249"/>
      <c r="D215" s="234" t="s">
        <v>182</v>
      </c>
      <c r="E215" s="250" t="s">
        <v>80</v>
      </c>
      <c r="F215" s="251" t="s">
        <v>183</v>
      </c>
      <c r="G215" s="249"/>
      <c r="H215" s="252">
        <v>99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182</v>
      </c>
      <c r="AU215" s="258" t="s">
        <v>92</v>
      </c>
      <c r="AV215" s="12" t="s">
        <v>177</v>
      </c>
      <c r="AW215" s="12" t="s">
        <v>44</v>
      </c>
      <c r="AX215" s="12" t="s">
        <v>90</v>
      </c>
      <c r="AY215" s="258" t="s">
        <v>157</v>
      </c>
    </row>
    <row r="216" s="1" customFormat="1" ht="25.5" customHeight="1">
      <c r="B216" s="47"/>
      <c r="C216" s="222" t="s">
        <v>512</v>
      </c>
      <c r="D216" s="222" t="s">
        <v>160</v>
      </c>
      <c r="E216" s="223" t="s">
        <v>513</v>
      </c>
      <c r="F216" s="224" t="s">
        <v>514</v>
      </c>
      <c r="G216" s="225" t="s">
        <v>281</v>
      </c>
      <c r="H216" s="226">
        <v>95.433000000000007</v>
      </c>
      <c r="I216" s="227"/>
      <c r="J216" s="228">
        <f>ROUND(I216*H216,2)</f>
        <v>0</v>
      </c>
      <c r="K216" s="224" t="s">
        <v>164</v>
      </c>
      <c r="L216" s="73"/>
      <c r="M216" s="229" t="s">
        <v>80</v>
      </c>
      <c r="N216" s="230" t="s">
        <v>52</v>
      </c>
      <c r="O216" s="48"/>
      <c r="P216" s="231">
        <f>O216*H216</f>
        <v>0</v>
      </c>
      <c r="Q216" s="231">
        <v>0.15478</v>
      </c>
      <c r="R216" s="231">
        <f>Q216*H216</f>
        <v>14.771119740000001</v>
      </c>
      <c r="S216" s="231">
        <v>0</v>
      </c>
      <c r="T216" s="232">
        <f>S216*H216</f>
        <v>0</v>
      </c>
      <c r="AR216" s="24" t="s">
        <v>177</v>
      </c>
      <c r="AT216" s="24" t="s">
        <v>160</v>
      </c>
      <c r="AU216" s="24" t="s">
        <v>92</v>
      </c>
      <c r="AY216" s="24" t="s">
        <v>157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24" t="s">
        <v>90</v>
      </c>
      <c r="BK216" s="233">
        <f>ROUND(I216*H216,2)</f>
        <v>0</v>
      </c>
      <c r="BL216" s="24" t="s">
        <v>177</v>
      </c>
      <c r="BM216" s="24" t="s">
        <v>515</v>
      </c>
    </row>
    <row r="217" s="11" customFormat="1">
      <c r="B217" s="237"/>
      <c r="C217" s="238"/>
      <c r="D217" s="234" t="s">
        <v>182</v>
      </c>
      <c r="E217" s="239" t="s">
        <v>80</v>
      </c>
      <c r="F217" s="240" t="s">
        <v>516</v>
      </c>
      <c r="G217" s="238"/>
      <c r="H217" s="241">
        <v>48.039999999999999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182</v>
      </c>
      <c r="AU217" s="247" t="s">
        <v>92</v>
      </c>
      <c r="AV217" s="11" t="s">
        <v>92</v>
      </c>
      <c r="AW217" s="11" t="s">
        <v>44</v>
      </c>
      <c r="AX217" s="11" t="s">
        <v>82</v>
      </c>
      <c r="AY217" s="247" t="s">
        <v>157</v>
      </c>
    </row>
    <row r="218" s="11" customFormat="1">
      <c r="B218" s="237"/>
      <c r="C218" s="238"/>
      <c r="D218" s="234" t="s">
        <v>182</v>
      </c>
      <c r="E218" s="239" t="s">
        <v>80</v>
      </c>
      <c r="F218" s="240" t="s">
        <v>517</v>
      </c>
      <c r="G218" s="238"/>
      <c r="H218" s="241">
        <v>47.393000000000001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182</v>
      </c>
      <c r="AU218" s="247" t="s">
        <v>92</v>
      </c>
      <c r="AV218" s="11" t="s">
        <v>92</v>
      </c>
      <c r="AW218" s="11" t="s">
        <v>44</v>
      </c>
      <c r="AX218" s="11" t="s">
        <v>82</v>
      </c>
      <c r="AY218" s="247" t="s">
        <v>157</v>
      </c>
    </row>
    <row r="219" s="12" customFormat="1">
      <c r="B219" s="248"/>
      <c r="C219" s="249"/>
      <c r="D219" s="234" t="s">
        <v>182</v>
      </c>
      <c r="E219" s="250" t="s">
        <v>80</v>
      </c>
      <c r="F219" s="251" t="s">
        <v>183</v>
      </c>
      <c r="G219" s="249"/>
      <c r="H219" s="252">
        <v>95.433000000000007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182</v>
      </c>
      <c r="AU219" s="258" t="s">
        <v>92</v>
      </c>
      <c r="AV219" s="12" t="s">
        <v>177</v>
      </c>
      <c r="AW219" s="12" t="s">
        <v>44</v>
      </c>
      <c r="AX219" s="12" t="s">
        <v>90</v>
      </c>
      <c r="AY219" s="258" t="s">
        <v>157</v>
      </c>
    </row>
    <row r="220" s="1" customFormat="1" ht="25.5" customHeight="1">
      <c r="B220" s="47"/>
      <c r="C220" s="222" t="s">
        <v>518</v>
      </c>
      <c r="D220" s="222" t="s">
        <v>160</v>
      </c>
      <c r="E220" s="223" t="s">
        <v>519</v>
      </c>
      <c r="F220" s="224" t="s">
        <v>520</v>
      </c>
      <c r="G220" s="225" t="s">
        <v>281</v>
      </c>
      <c r="H220" s="226">
        <v>95.433000000000007</v>
      </c>
      <c r="I220" s="227"/>
      <c r="J220" s="228">
        <f>ROUND(I220*H220,2)</f>
        <v>0</v>
      </c>
      <c r="K220" s="224" t="s">
        <v>164</v>
      </c>
      <c r="L220" s="73"/>
      <c r="M220" s="229" t="s">
        <v>80</v>
      </c>
      <c r="N220" s="230" t="s">
        <v>52</v>
      </c>
      <c r="O220" s="48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AR220" s="24" t="s">
        <v>177</v>
      </c>
      <c r="AT220" s="24" t="s">
        <v>160</v>
      </c>
      <c r="AU220" s="24" t="s">
        <v>92</v>
      </c>
      <c r="AY220" s="24" t="s">
        <v>157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24" t="s">
        <v>90</v>
      </c>
      <c r="BK220" s="233">
        <f>ROUND(I220*H220,2)</f>
        <v>0</v>
      </c>
      <c r="BL220" s="24" t="s">
        <v>177</v>
      </c>
      <c r="BM220" s="24" t="s">
        <v>521</v>
      </c>
    </row>
    <row r="221" s="11" customFormat="1">
      <c r="B221" s="237"/>
      <c r="C221" s="238"/>
      <c r="D221" s="234" t="s">
        <v>182</v>
      </c>
      <c r="E221" s="239" t="s">
        <v>80</v>
      </c>
      <c r="F221" s="240" t="s">
        <v>516</v>
      </c>
      <c r="G221" s="238"/>
      <c r="H221" s="241">
        <v>48.039999999999999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182</v>
      </c>
      <c r="AU221" s="247" t="s">
        <v>92</v>
      </c>
      <c r="AV221" s="11" t="s">
        <v>92</v>
      </c>
      <c r="AW221" s="11" t="s">
        <v>44</v>
      </c>
      <c r="AX221" s="11" t="s">
        <v>82</v>
      </c>
      <c r="AY221" s="247" t="s">
        <v>157</v>
      </c>
    </row>
    <row r="222" s="11" customFormat="1">
      <c r="B222" s="237"/>
      <c r="C222" s="238"/>
      <c r="D222" s="234" t="s">
        <v>182</v>
      </c>
      <c r="E222" s="239" t="s">
        <v>80</v>
      </c>
      <c r="F222" s="240" t="s">
        <v>517</v>
      </c>
      <c r="G222" s="238"/>
      <c r="H222" s="241">
        <v>47.393000000000001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182</v>
      </c>
      <c r="AU222" s="247" t="s">
        <v>92</v>
      </c>
      <c r="AV222" s="11" t="s">
        <v>92</v>
      </c>
      <c r="AW222" s="11" t="s">
        <v>44</v>
      </c>
      <c r="AX222" s="11" t="s">
        <v>82</v>
      </c>
      <c r="AY222" s="247" t="s">
        <v>157</v>
      </c>
    </row>
    <row r="223" s="12" customFormat="1">
      <c r="B223" s="248"/>
      <c r="C223" s="249"/>
      <c r="D223" s="234" t="s">
        <v>182</v>
      </c>
      <c r="E223" s="250" t="s">
        <v>80</v>
      </c>
      <c r="F223" s="251" t="s">
        <v>183</v>
      </c>
      <c r="G223" s="249"/>
      <c r="H223" s="252">
        <v>95.433000000000007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182</v>
      </c>
      <c r="AU223" s="258" t="s">
        <v>92</v>
      </c>
      <c r="AV223" s="12" t="s">
        <v>177</v>
      </c>
      <c r="AW223" s="12" t="s">
        <v>44</v>
      </c>
      <c r="AX223" s="12" t="s">
        <v>90</v>
      </c>
      <c r="AY223" s="258" t="s">
        <v>157</v>
      </c>
    </row>
    <row r="224" s="1" customFormat="1" ht="51" customHeight="1">
      <c r="B224" s="47"/>
      <c r="C224" s="222" t="s">
        <v>442</v>
      </c>
      <c r="D224" s="222" t="s">
        <v>160</v>
      </c>
      <c r="E224" s="223" t="s">
        <v>522</v>
      </c>
      <c r="F224" s="224" t="s">
        <v>523</v>
      </c>
      <c r="G224" s="225" t="s">
        <v>305</v>
      </c>
      <c r="H224" s="226">
        <v>12</v>
      </c>
      <c r="I224" s="227"/>
      <c r="J224" s="228">
        <f>ROUND(I224*H224,2)</f>
        <v>0</v>
      </c>
      <c r="K224" s="224" t="s">
        <v>164</v>
      </c>
      <c r="L224" s="73"/>
      <c r="M224" s="229" t="s">
        <v>80</v>
      </c>
      <c r="N224" s="230" t="s">
        <v>52</v>
      </c>
      <c r="O224" s="48"/>
      <c r="P224" s="231">
        <f>O224*H224</f>
        <v>0</v>
      </c>
      <c r="Q224" s="231">
        <v>3.7098200000000001</v>
      </c>
      <c r="R224" s="231">
        <f>Q224*H224</f>
        <v>44.51784</v>
      </c>
      <c r="S224" s="231">
        <v>0</v>
      </c>
      <c r="T224" s="232">
        <f>S224*H224</f>
        <v>0</v>
      </c>
      <c r="AR224" s="24" t="s">
        <v>177</v>
      </c>
      <c r="AT224" s="24" t="s">
        <v>160</v>
      </c>
      <c r="AU224" s="24" t="s">
        <v>92</v>
      </c>
      <c r="AY224" s="24" t="s">
        <v>157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24" t="s">
        <v>90</v>
      </c>
      <c r="BK224" s="233">
        <f>ROUND(I224*H224,2)</f>
        <v>0</v>
      </c>
      <c r="BL224" s="24" t="s">
        <v>177</v>
      </c>
      <c r="BM224" s="24" t="s">
        <v>524</v>
      </c>
    </row>
    <row r="225" s="11" customFormat="1">
      <c r="B225" s="237"/>
      <c r="C225" s="238"/>
      <c r="D225" s="234" t="s">
        <v>182</v>
      </c>
      <c r="E225" s="239" t="s">
        <v>80</v>
      </c>
      <c r="F225" s="240" t="s">
        <v>216</v>
      </c>
      <c r="G225" s="238"/>
      <c r="H225" s="241">
        <v>12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182</v>
      </c>
      <c r="AU225" s="247" t="s">
        <v>92</v>
      </c>
      <c r="AV225" s="11" t="s">
        <v>92</v>
      </c>
      <c r="AW225" s="11" t="s">
        <v>44</v>
      </c>
      <c r="AX225" s="11" t="s">
        <v>82</v>
      </c>
      <c r="AY225" s="247" t="s">
        <v>157</v>
      </c>
    </row>
    <row r="226" s="12" customFormat="1">
      <c r="B226" s="248"/>
      <c r="C226" s="249"/>
      <c r="D226" s="234" t="s">
        <v>182</v>
      </c>
      <c r="E226" s="250" t="s">
        <v>80</v>
      </c>
      <c r="F226" s="251" t="s">
        <v>183</v>
      </c>
      <c r="G226" s="249"/>
      <c r="H226" s="252">
        <v>12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92</v>
      </c>
      <c r="AV226" s="12" t="s">
        <v>177</v>
      </c>
      <c r="AW226" s="12" t="s">
        <v>44</v>
      </c>
      <c r="AX226" s="12" t="s">
        <v>90</v>
      </c>
      <c r="AY226" s="258" t="s">
        <v>157</v>
      </c>
    </row>
    <row r="227" s="1" customFormat="1" ht="51" customHeight="1">
      <c r="B227" s="47"/>
      <c r="C227" s="222" t="s">
        <v>525</v>
      </c>
      <c r="D227" s="222" t="s">
        <v>160</v>
      </c>
      <c r="E227" s="223" t="s">
        <v>526</v>
      </c>
      <c r="F227" s="224" t="s">
        <v>527</v>
      </c>
      <c r="G227" s="225" t="s">
        <v>305</v>
      </c>
      <c r="H227" s="226">
        <v>12</v>
      </c>
      <c r="I227" s="227"/>
      <c r="J227" s="228">
        <f>ROUND(I227*H227,2)</f>
        <v>0</v>
      </c>
      <c r="K227" s="224" t="s">
        <v>164</v>
      </c>
      <c r="L227" s="73"/>
      <c r="M227" s="229" t="s">
        <v>80</v>
      </c>
      <c r="N227" s="230" t="s">
        <v>52</v>
      </c>
      <c r="O227" s="48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AR227" s="24" t="s">
        <v>177</v>
      </c>
      <c r="AT227" s="24" t="s">
        <v>160</v>
      </c>
      <c r="AU227" s="24" t="s">
        <v>92</v>
      </c>
      <c r="AY227" s="24" t="s">
        <v>157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24" t="s">
        <v>90</v>
      </c>
      <c r="BK227" s="233">
        <f>ROUND(I227*H227,2)</f>
        <v>0</v>
      </c>
      <c r="BL227" s="24" t="s">
        <v>177</v>
      </c>
      <c r="BM227" s="24" t="s">
        <v>528</v>
      </c>
    </row>
    <row r="228" s="11" customFormat="1">
      <c r="B228" s="237"/>
      <c r="C228" s="238"/>
      <c r="D228" s="234" t="s">
        <v>182</v>
      </c>
      <c r="E228" s="239" t="s">
        <v>80</v>
      </c>
      <c r="F228" s="240" t="s">
        <v>216</v>
      </c>
      <c r="G228" s="238"/>
      <c r="H228" s="241">
        <v>12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182</v>
      </c>
      <c r="AU228" s="247" t="s">
        <v>92</v>
      </c>
      <c r="AV228" s="11" t="s">
        <v>92</v>
      </c>
      <c r="AW228" s="11" t="s">
        <v>44</v>
      </c>
      <c r="AX228" s="11" t="s">
        <v>82</v>
      </c>
      <c r="AY228" s="247" t="s">
        <v>157</v>
      </c>
    </row>
    <row r="229" s="12" customFormat="1">
      <c r="B229" s="248"/>
      <c r="C229" s="249"/>
      <c r="D229" s="234" t="s">
        <v>182</v>
      </c>
      <c r="E229" s="250" t="s">
        <v>80</v>
      </c>
      <c r="F229" s="251" t="s">
        <v>183</v>
      </c>
      <c r="G229" s="249"/>
      <c r="H229" s="252">
        <v>12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182</v>
      </c>
      <c r="AU229" s="258" t="s">
        <v>92</v>
      </c>
      <c r="AV229" s="12" t="s">
        <v>177</v>
      </c>
      <c r="AW229" s="12" t="s">
        <v>44</v>
      </c>
      <c r="AX229" s="12" t="s">
        <v>90</v>
      </c>
      <c r="AY229" s="258" t="s">
        <v>157</v>
      </c>
    </row>
    <row r="230" s="1" customFormat="1" ht="25.5" customHeight="1">
      <c r="B230" s="47"/>
      <c r="C230" s="222" t="s">
        <v>529</v>
      </c>
      <c r="D230" s="222" t="s">
        <v>160</v>
      </c>
      <c r="E230" s="223" t="s">
        <v>530</v>
      </c>
      <c r="F230" s="224" t="s">
        <v>531</v>
      </c>
      <c r="G230" s="225" t="s">
        <v>379</v>
      </c>
      <c r="H230" s="226">
        <v>295.23899999999998</v>
      </c>
      <c r="I230" s="227"/>
      <c r="J230" s="228">
        <f>ROUND(I230*H230,2)</f>
        <v>0</v>
      </c>
      <c r="K230" s="224" t="s">
        <v>164</v>
      </c>
      <c r="L230" s="73"/>
      <c r="M230" s="229" t="s">
        <v>80</v>
      </c>
      <c r="N230" s="230" t="s">
        <v>52</v>
      </c>
      <c r="O230" s="48"/>
      <c r="P230" s="231">
        <f>O230*H230</f>
        <v>0</v>
      </c>
      <c r="Q230" s="231">
        <v>0.029440000000000001</v>
      </c>
      <c r="R230" s="231">
        <f>Q230*H230</f>
        <v>8.6918361599999994</v>
      </c>
      <c r="S230" s="231">
        <v>0</v>
      </c>
      <c r="T230" s="232">
        <f>S230*H230</f>
        <v>0</v>
      </c>
      <c r="AR230" s="24" t="s">
        <v>177</v>
      </c>
      <c r="AT230" s="24" t="s">
        <v>160</v>
      </c>
      <c r="AU230" s="24" t="s">
        <v>92</v>
      </c>
      <c r="AY230" s="24" t="s">
        <v>157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24" t="s">
        <v>90</v>
      </c>
      <c r="BK230" s="233">
        <f>ROUND(I230*H230,2)</f>
        <v>0</v>
      </c>
      <c r="BL230" s="24" t="s">
        <v>177</v>
      </c>
      <c r="BM230" s="24" t="s">
        <v>532</v>
      </c>
    </row>
    <row r="231" s="13" customFormat="1">
      <c r="B231" s="276"/>
      <c r="C231" s="277"/>
      <c r="D231" s="234" t="s">
        <v>182</v>
      </c>
      <c r="E231" s="278" t="s">
        <v>80</v>
      </c>
      <c r="F231" s="279" t="s">
        <v>490</v>
      </c>
      <c r="G231" s="277"/>
      <c r="H231" s="278" t="s">
        <v>80</v>
      </c>
      <c r="I231" s="280"/>
      <c r="J231" s="277"/>
      <c r="K231" s="277"/>
      <c r="L231" s="281"/>
      <c r="M231" s="282"/>
      <c r="N231" s="283"/>
      <c r="O231" s="283"/>
      <c r="P231" s="283"/>
      <c r="Q231" s="283"/>
      <c r="R231" s="283"/>
      <c r="S231" s="283"/>
      <c r="T231" s="284"/>
      <c r="AT231" s="285" t="s">
        <v>182</v>
      </c>
      <c r="AU231" s="285" t="s">
        <v>92</v>
      </c>
      <c r="AV231" s="13" t="s">
        <v>90</v>
      </c>
      <c r="AW231" s="13" t="s">
        <v>44</v>
      </c>
      <c r="AX231" s="13" t="s">
        <v>82</v>
      </c>
      <c r="AY231" s="285" t="s">
        <v>157</v>
      </c>
    </row>
    <row r="232" s="11" customFormat="1">
      <c r="B232" s="237"/>
      <c r="C232" s="238"/>
      <c r="D232" s="234" t="s">
        <v>182</v>
      </c>
      <c r="E232" s="239" t="s">
        <v>80</v>
      </c>
      <c r="F232" s="240" t="s">
        <v>533</v>
      </c>
      <c r="G232" s="238"/>
      <c r="H232" s="241">
        <v>25.256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182</v>
      </c>
      <c r="AU232" s="247" t="s">
        <v>92</v>
      </c>
      <c r="AV232" s="11" t="s">
        <v>92</v>
      </c>
      <c r="AW232" s="11" t="s">
        <v>44</v>
      </c>
      <c r="AX232" s="11" t="s">
        <v>82</v>
      </c>
      <c r="AY232" s="247" t="s">
        <v>157</v>
      </c>
    </row>
    <row r="233" s="11" customFormat="1">
      <c r="B233" s="237"/>
      <c r="C233" s="238"/>
      <c r="D233" s="234" t="s">
        <v>182</v>
      </c>
      <c r="E233" s="239" t="s">
        <v>80</v>
      </c>
      <c r="F233" s="240" t="s">
        <v>534</v>
      </c>
      <c r="G233" s="238"/>
      <c r="H233" s="241">
        <v>65.188999999999993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182</v>
      </c>
      <c r="AU233" s="247" t="s">
        <v>92</v>
      </c>
      <c r="AV233" s="11" t="s">
        <v>92</v>
      </c>
      <c r="AW233" s="11" t="s">
        <v>44</v>
      </c>
      <c r="AX233" s="11" t="s">
        <v>82</v>
      </c>
      <c r="AY233" s="247" t="s">
        <v>157</v>
      </c>
    </row>
    <row r="234" s="11" customFormat="1">
      <c r="B234" s="237"/>
      <c r="C234" s="238"/>
      <c r="D234" s="234" t="s">
        <v>182</v>
      </c>
      <c r="E234" s="239" t="s">
        <v>80</v>
      </c>
      <c r="F234" s="240" t="s">
        <v>535</v>
      </c>
      <c r="G234" s="238"/>
      <c r="H234" s="241">
        <v>22.989999999999998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182</v>
      </c>
      <c r="AU234" s="247" t="s">
        <v>92</v>
      </c>
      <c r="AV234" s="11" t="s">
        <v>92</v>
      </c>
      <c r="AW234" s="11" t="s">
        <v>44</v>
      </c>
      <c r="AX234" s="11" t="s">
        <v>82</v>
      </c>
      <c r="AY234" s="247" t="s">
        <v>157</v>
      </c>
    </row>
    <row r="235" s="11" customFormat="1">
      <c r="B235" s="237"/>
      <c r="C235" s="238"/>
      <c r="D235" s="234" t="s">
        <v>182</v>
      </c>
      <c r="E235" s="239" t="s">
        <v>80</v>
      </c>
      <c r="F235" s="240" t="s">
        <v>536</v>
      </c>
      <c r="G235" s="238"/>
      <c r="H235" s="241">
        <v>25.896000000000001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182</v>
      </c>
      <c r="AU235" s="247" t="s">
        <v>92</v>
      </c>
      <c r="AV235" s="11" t="s">
        <v>92</v>
      </c>
      <c r="AW235" s="11" t="s">
        <v>44</v>
      </c>
      <c r="AX235" s="11" t="s">
        <v>82</v>
      </c>
      <c r="AY235" s="247" t="s">
        <v>157</v>
      </c>
    </row>
    <row r="236" s="13" customFormat="1">
      <c r="B236" s="276"/>
      <c r="C236" s="277"/>
      <c r="D236" s="234" t="s">
        <v>182</v>
      </c>
      <c r="E236" s="278" t="s">
        <v>80</v>
      </c>
      <c r="F236" s="279" t="s">
        <v>494</v>
      </c>
      <c r="G236" s="277"/>
      <c r="H236" s="278" t="s">
        <v>80</v>
      </c>
      <c r="I236" s="280"/>
      <c r="J236" s="277"/>
      <c r="K236" s="277"/>
      <c r="L236" s="281"/>
      <c r="M236" s="282"/>
      <c r="N236" s="283"/>
      <c r="O236" s="283"/>
      <c r="P236" s="283"/>
      <c r="Q236" s="283"/>
      <c r="R236" s="283"/>
      <c r="S236" s="283"/>
      <c r="T236" s="284"/>
      <c r="AT236" s="285" t="s">
        <v>182</v>
      </c>
      <c r="AU236" s="285" t="s">
        <v>92</v>
      </c>
      <c r="AV236" s="13" t="s">
        <v>90</v>
      </c>
      <c r="AW236" s="13" t="s">
        <v>44</v>
      </c>
      <c r="AX236" s="13" t="s">
        <v>82</v>
      </c>
      <c r="AY236" s="285" t="s">
        <v>157</v>
      </c>
    </row>
    <row r="237" s="11" customFormat="1">
      <c r="B237" s="237"/>
      <c r="C237" s="238"/>
      <c r="D237" s="234" t="s">
        <v>182</v>
      </c>
      <c r="E237" s="239" t="s">
        <v>80</v>
      </c>
      <c r="F237" s="240" t="s">
        <v>537</v>
      </c>
      <c r="G237" s="238"/>
      <c r="H237" s="241">
        <v>25.004000000000001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182</v>
      </c>
      <c r="AU237" s="247" t="s">
        <v>92</v>
      </c>
      <c r="AV237" s="11" t="s">
        <v>92</v>
      </c>
      <c r="AW237" s="11" t="s">
        <v>44</v>
      </c>
      <c r="AX237" s="11" t="s">
        <v>82</v>
      </c>
      <c r="AY237" s="247" t="s">
        <v>157</v>
      </c>
    </row>
    <row r="238" s="11" customFormat="1">
      <c r="B238" s="237"/>
      <c r="C238" s="238"/>
      <c r="D238" s="234" t="s">
        <v>182</v>
      </c>
      <c r="E238" s="239" t="s">
        <v>80</v>
      </c>
      <c r="F238" s="240" t="s">
        <v>538</v>
      </c>
      <c r="G238" s="238"/>
      <c r="H238" s="241">
        <v>71.498999999999995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182</v>
      </c>
      <c r="AU238" s="247" t="s">
        <v>92</v>
      </c>
      <c r="AV238" s="11" t="s">
        <v>92</v>
      </c>
      <c r="AW238" s="11" t="s">
        <v>44</v>
      </c>
      <c r="AX238" s="11" t="s">
        <v>82</v>
      </c>
      <c r="AY238" s="247" t="s">
        <v>157</v>
      </c>
    </row>
    <row r="239" s="11" customFormat="1">
      <c r="B239" s="237"/>
      <c r="C239" s="238"/>
      <c r="D239" s="234" t="s">
        <v>182</v>
      </c>
      <c r="E239" s="239" t="s">
        <v>80</v>
      </c>
      <c r="F239" s="240" t="s">
        <v>539</v>
      </c>
      <c r="G239" s="238"/>
      <c r="H239" s="241">
        <v>24.329000000000001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182</v>
      </c>
      <c r="AU239" s="247" t="s">
        <v>92</v>
      </c>
      <c r="AV239" s="11" t="s">
        <v>92</v>
      </c>
      <c r="AW239" s="11" t="s">
        <v>44</v>
      </c>
      <c r="AX239" s="11" t="s">
        <v>82</v>
      </c>
      <c r="AY239" s="247" t="s">
        <v>157</v>
      </c>
    </row>
    <row r="240" s="11" customFormat="1">
      <c r="B240" s="237"/>
      <c r="C240" s="238"/>
      <c r="D240" s="234" t="s">
        <v>182</v>
      </c>
      <c r="E240" s="239" t="s">
        <v>80</v>
      </c>
      <c r="F240" s="240" t="s">
        <v>540</v>
      </c>
      <c r="G240" s="238"/>
      <c r="H240" s="241">
        <v>35.076000000000001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182</v>
      </c>
      <c r="AU240" s="247" t="s">
        <v>92</v>
      </c>
      <c r="AV240" s="11" t="s">
        <v>92</v>
      </c>
      <c r="AW240" s="11" t="s">
        <v>44</v>
      </c>
      <c r="AX240" s="11" t="s">
        <v>82</v>
      </c>
      <c r="AY240" s="247" t="s">
        <v>157</v>
      </c>
    </row>
    <row r="241" s="12" customFormat="1">
      <c r="B241" s="248"/>
      <c r="C241" s="249"/>
      <c r="D241" s="234" t="s">
        <v>182</v>
      </c>
      <c r="E241" s="250" t="s">
        <v>80</v>
      </c>
      <c r="F241" s="251" t="s">
        <v>183</v>
      </c>
      <c r="G241" s="249"/>
      <c r="H241" s="252">
        <v>295.23899999999998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182</v>
      </c>
      <c r="AU241" s="258" t="s">
        <v>92</v>
      </c>
      <c r="AV241" s="12" t="s">
        <v>177</v>
      </c>
      <c r="AW241" s="12" t="s">
        <v>44</v>
      </c>
      <c r="AX241" s="12" t="s">
        <v>90</v>
      </c>
      <c r="AY241" s="258" t="s">
        <v>157</v>
      </c>
    </row>
    <row r="242" s="1" customFormat="1" ht="25.5" customHeight="1">
      <c r="B242" s="47"/>
      <c r="C242" s="222" t="s">
        <v>541</v>
      </c>
      <c r="D242" s="222" t="s">
        <v>160</v>
      </c>
      <c r="E242" s="223" t="s">
        <v>542</v>
      </c>
      <c r="F242" s="224" t="s">
        <v>543</v>
      </c>
      <c r="G242" s="225" t="s">
        <v>379</v>
      </c>
      <c r="H242" s="226">
        <v>10</v>
      </c>
      <c r="I242" s="227"/>
      <c r="J242" s="228">
        <f>ROUND(I242*H242,2)</f>
        <v>0</v>
      </c>
      <c r="K242" s="224" t="s">
        <v>164</v>
      </c>
      <c r="L242" s="73"/>
      <c r="M242" s="229" t="s">
        <v>80</v>
      </c>
      <c r="N242" s="230" t="s">
        <v>52</v>
      </c>
      <c r="O242" s="48"/>
      <c r="P242" s="231">
        <f>O242*H242</f>
        <v>0</v>
      </c>
      <c r="Q242" s="231">
        <v>0.00013999999999999999</v>
      </c>
      <c r="R242" s="231">
        <f>Q242*H242</f>
        <v>0.0013999999999999998</v>
      </c>
      <c r="S242" s="231">
        <v>0</v>
      </c>
      <c r="T242" s="232">
        <f>S242*H242</f>
        <v>0</v>
      </c>
      <c r="AR242" s="24" t="s">
        <v>177</v>
      </c>
      <c r="AT242" s="24" t="s">
        <v>160</v>
      </c>
      <c r="AU242" s="24" t="s">
        <v>92</v>
      </c>
      <c r="AY242" s="24" t="s">
        <v>157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24" t="s">
        <v>90</v>
      </c>
      <c r="BK242" s="233">
        <f>ROUND(I242*H242,2)</f>
        <v>0</v>
      </c>
      <c r="BL242" s="24" t="s">
        <v>177</v>
      </c>
      <c r="BM242" s="24" t="s">
        <v>544</v>
      </c>
    </row>
    <row r="243" s="1" customFormat="1">
      <c r="B243" s="47"/>
      <c r="C243" s="75"/>
      <c r="D243" s="234" t="s">
        <v>167</v>
      </c>
      <c r="E243" s="75"/>
      <c r="F243" s="235" t="s">
        <v>545</v>
      </c>
      <c r="G243" s="75"/>
      <c r="H243" s="75"/>
      <c r="I243" s="192"/>
      <c r="J243" s="75"/>
      <c r="K243" s="75"/>
      <c r="L243" s="73"/>
      <c r="M243" s="236"/>
      <c r="N243" s="48"/>
      <c r="O243" s="48"/>
      <c r="P243" s="48"/>
      <c r="Q243" s="48"/>
      <c r="R243" s="48"/>
      <c r="S243" s="48"/>
      <c r="T243" s="96"/>
      <c r="AT243" s="24" t="s">
        <v>167</v>
      </c>
      <c r="AU243" s="24" t="s">
        <v>92</v>
      </c>
    </row>
    <row r="244" s="11" customFormat="1">
      <c r="B244" s="237"/>
      <c r="C244" s="238"/>
      <c r="D244" s="234" t="s">
        <v>182</v>
      </c>
      <c r="E244" s="239" t="s">
        <v>80</v>
      </c>
      <c r="F244" s="240" t="s">
        <v>546</v>
      </c>
      <c r="G244" s="238"/>
      <c r="H244" s="241">
        <v>10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182</v>
      </c>
      <c r="AU244" s="247" t="s">
        <v>92</v>
      </c>
      <c r="AV244" s="11" t="s">
        <v>92</v>
      </c>
      <c r="AW244" s="11" t="s">
        <v>44</v>
      </c>
      <c r="AX244" s="11" t="s">
        <v>82</v>
      </c>
      <c r="AY244" s="247" t="s">
        <v>157</v>
      </c>
    </row>
    <row r="245" s="12" customFormat="1">
      <c r="B245" s="248"/>
      <c r="C245" s="249"/>
      <c r="D245" s="234" t="s">
        <v>182</v>
      </c>
      <c r="E245" s="250" t="s">
        <v>80</v>
      </c>
      <c r="F245" s="251" t="s">
        <v>183</v>
      </c>
      <c r="G245" s="249"/>
      <c r="H245" s="252">
        <v>10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182</v>
      </c>
      <c r="AU245" s="258" t="s">
        <v>92</v>
      </c>
      <c r="AV245" s="12" t="s">
        <v>177</v>
      </c>
      <c r="AW245" s="12" t="s">
        <v>44</v>
      </c>
      <c r="AX245" s="12" t="s">
        <v>90</v>
      </c>
      <c r="AY245" s="258" t="s">
        <v>157</v>
      </c>
    </row>
    <row r="246" s="1" customFormat="1" ht="16.5" customHeight="1">
      <c r="B246" s="47"/>
      <c r="C246" s="263" t="s">
        <v>547</v>
      </c>
      <c r="D246" s="263" t="s">
        <v>309</v>
      </c>
      <c r="E246" s="264" t="s">
        <v>548</v>
      </c>
      <c r="F246" s="265" t="s">
        <v>549</v>
      </c>
      <c r="G246" s="266" t="s">
        <v>379</v>
      </c>
      <c r="H246" s="267">
        <v>11.5</v>
      </c>
      <c r="I246" s="268"/>
      <c r="J246" s="269">
        <f>ROUND(I246*H246,2)</f>
        <v>0</v>
      </c>
      <c r="K246" s="265" t="s">
        <v>164</v>
      </c>
      <c r="L246" s="270"/>
      <c r="M246" s="271" t="s">
        <v>80</v>
      </c>
      <c r="N246" s="272" t="s">
        <v>52</v>
      </c>
      <c r="O246" s="48"/>
      <c r="P246" s="231">
        <f>O246*H246</f>
        <v>0</v>
      </c>
      <c r="Q246" s="231">
        <v>0.00032000000000000003</v>
      </c>
      <c r="R246" s="231">
        <f>Q246*H246</f>
        <v>0.0036800000000000001</v>
      </c>
      <c r="S246" s="231">
        <v>0</v>
      </c>
      <c r="T246" s="232">
        <f>S246*H246</f>
        <v>0</v>
      </c>
      <c r="AR246" s="24" t="s">
        <v>199</v>
      </c>
      <c r="AT246" s="24" t="s">
        <v>309</v>
      </c>
      <c r="AU246" s="24" t="s">
        <v>92</v>
      </c>
      <c r="AY246" s="24" t="s">
        <v>157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24" t="s">
        <v>90</v>
      </c>
      <c r="BK246" s="233">
        <f>ROUND(I246*H246,2)</f>
        <v>0</v>
      </c>
      <c r="BL246" s="24" t="s">
        <v>177</v>
      </c>
      <c r="BM246" s="24" t="s">
        <v>550</v>
      </c>
    </row>
    <row r="247" s="11" customFormat="1">
      <c r="B247" s="237"/>
      <c r="C247" s="238"/>
      <c r="D247" s="234" t="s">
        <v>182</v>
      </c>
      <c r="E247" s="238"/>
      <c r="F247" s="240" t="s">
        <v>551</v>
      </c>
      <c r="G247" s="238"/>
      <c r="H247" s="241">
        <v>11.5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182</v>
      </c>
      <c r="AU247" s="247" t="s">
        <v>92</v>
      </c>
      <c r="AV247" s="11" t="s">
        <v>92</v>
      </c>
      <c r="AW247" s="11" t="s">
        <v>6</v>
      </c>
      <c r="AX247" s="11" t="s">
        <v>90</v>
      </c>
      <c r="AY247" s="247" t="s">
        <v>157</v>
      </c>
    </row>
    <row r="248" s="1" customFormat="1" ht="38.25" customHeight="1">
      <c r="B248" s="47"/>
      <c r="C248" s="222" t="s">
        <v>552</v>
      </c>
      <c r="D248" s="222" t="s">
        <v>160</v>
      </c>
      <c r="E248" s="223" t="s">
        <v>553</v>
      </c>
      <c r="F248" s="224" t="s">
        <v>554</v>
      </c>
      <c r="G248" s="225" t="s">
        <v>451</v>
      </c>
      <c r="H248" s="226">
        <v>848.23000000000002</v>
      </c>
      <c r="I248" s="227"/>
      <c r="J248" s="228">
        <f>ROUND(I248*H248,2)</f>
        <v>0</v>
      </c>
      <c r="K248" s="224" t="s">
        <v>164</v>
      </c>
      <c r="L248" s="73"/>
      <c r="M248" s="229" t="s">
        <v>80</v>
      </c>
      <c r="N248" s="230" t="s">
        <v>52</v>
      </c>
      <c r="O248" s="48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AR248" s="24" t="s">
        <v>177</v>
      </c>
      <c r="AT248" s="24" t="s">
        <v>160</v>
      </c>
      <c r="AU248" s="24" t="s">
        <v>92</v>
      </c>
      <c r="AY248" s="24" t="s">
        <v>157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24" t="s">
        <v>90</v>
      </c>
      <c r="BK248" s="233">
        <f>ROUND(I248*H248,2)</f>
        <v>0</v>
      </c>
      <c r="BL248" s="24" t="s">
        <v>177</v>
      </c>
      <c r="BM248" s="24" t="s">
        <v>555</v>
      </c>
    </row>
    <row r="249" s="13" customFormat="1">
      <c r="B249" s="276"/>
      <c r="C249" s="277"/>
      <c r="D249" s="234" t="s">
        <v>182</v>
      </c>
      <c r="E249" s="278" t="s">
        <v>80</v>
      </c>
      <c r="F249" s="279" t="s">
        <v>556</v>
      </c>
      <c r="G249" s="277"/>
      <c r="H249" s="278" t="s">
        <v>80</v>
      </c>
      <c r="I249" s="280"/>
      <c r="J249" s="277"/>
      <c r="K249" s="277"/>
      <c r="L249" s="281"/>
      <c r="M249" s="282"/>
      <c r="N249" s="283"/>
      <c r="O249" s="283"/>
      <c r="P249" s="283"/>
      <c r="Q249" s="283"/>
      <c r="R249" s="283"/>
      <c r="S249" s="283"/>
      <c r="T249" s="284"/>
      <c r="AT249" s="285" t="s">
        <v>182</v>
      </c>
      <c r="AU249" s="285" t="s">
        <v>92</v>
      </c>
      <c r="AV249" s="13" t="s">
        <v>90</v>
      </c>
      <c r="AW249" s="13" t="s">
        <v>44</v>
      </c>
      <c r="AX249" s="13" t="s">
        <v>82</v>
      </c>
      <c r="AY249" s="285" t="s">
        <v>157</v>
      </c>
    </row>
    <row r="250" s="11" customFormat="1">
      <c r="B250" s="237"/>
      <c r="C250" s="238"/>
      <c r="D250" s="234" t="s">
        <v>182</v>
      </c>
      <c r="E250" s="239" t="s">
        <v>80</v>
      </c>
      <c r="F250" s="240" t="s">
        <v>491</v>
      </c>
      <c r="G250" s="238"/>
      <c r="H250" s="241">
        <v>313.14400000000001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182</v>
      </c>
      <c r="AU250" s="247" t="s">
        <v>92</v>
      </c>
      <c r="AV250" s="11" t="s">
        <v>92</v>
      </c>
      <c r="AW250" s="11" t="s">
        <v>44</v>
      </c>
      <c r="AX250" s="11" t="s">
        <v>82</v>
      </c>
      <c r="AY250" s="247" t="s">
        <v>157</v>
      </c>
    </row>
    <row r="251" s="11" customFormat="1">
      <c r="B251" s="237"/>
      <c r="C251" s="238"/>
      <c r="D251" s="234" t="s">
        <v>182</v>
      </c>
      <c r="E251" s="239" t="s">
        <v>80</v>
      </c>
      <c r="F251" s="240" t="s">
        <v>492</v>
      </c>
      <c r="G251" s="238"/>
      <c r="H251" s="241">
        <v>30.318000000000001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182</v>
      </c>
      <c r="AU251" s="247" t="s">
        <v>92</v>
      </c>
      <c r="AV251" s="11" t="s">
        <v>92</v>
      </c>
      <c r="AW251" s="11" t="s">
        <v>44</v>
      </c>
      <c r="AX251" s="11" t="s">
        <v>82</v>
      </c>
      <c r="AY251" s="247" t="s">
        <v>157</v>
      </c>
    </row>
    <row r="252" s="11" customFormat="1">
      <c r="B252" s="237"/>
      <c r="C252" s="238"/>
      <c r="D252" s="234" t="s">
        <v>182</v>
      </c>
      <c r="E252" s="239" t="s">
        <v>80</v>
      </c>
      <c r="F252" s="240" t="s">
        <v>493</v>
      </c>
      <c r="G252" s="238"/>
      <c r="H252" s="241">
        <v>15.882999999999999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182</v>
      </c>
      <c r="AU252" s="247" t="s">
        <v>92</v>
      </c>
      <c r="AV252" s="11" t="s">
        <v>92</v>
      </c>
      <c r="AW252" s="11" t="s">
        <v>44</v>
      </c>
      <c r="AX252" s="11" t="s">
        <v>82</v>
      </c>
      <c r="AY252" s="247" t="s">
        <v>157</v>
      </c>
    </row>
    <row r="253" s="13" customFormat="1">
      <c r="B253" s="276"/>
      <c r="C253" s="277"/>
      <c r="D253" s="234" t="s">
        <v>182</v>
      </c>
      <c r="E253" s="278" t="s">
        <v>80</v>
      </c>
      <c r="F253" s="279" t="s">
        <v>557</v>
      </c>
      <c r="G253" s="277"/>
      <c r="H253" s="278" t="s">
        <v>80</v>
      </c>
      <c r="I253" s="280"/>
      <c r="J253" s="277"/>
      <c r="K253" s="277"/>
      <c r="L253" s="281"/>
      <c r="M253" s="282"/>
      <c r="N253" s="283"/>
      <c r="O253" s="283"/>
      <c r="P253" s="283"/>
      <c r="Q253" s="283"/>
      <c r="R253" s="283"/>
      <c r="S253" s="283"/>
      <c r="T253" s="284"/>
      <c r="AT253" s="285" t="s">
        <v>182</v>
      </c>
      <c r="AU253" s="285" t="s">
        <v>92</v>
      </c>
      <c r="AV253" s="13" t="s">
        <v>90</v>
      </c>
      <c r="AW253" s="13" t="s">
        <v>44</v>
      </c>
      <c r="AX253" s="13" t="s">
        <v>82</v>
      </c>
      <c r="AY253" s="285" t="s">
        <v>157</v>
      </c>
    </row>
    <row r="254" s="11" customFormat="1">
      <c r="B254" s="237"/>
      <c r="C254" s="238"/>
      <c r="D254" s="234" t="s">
        <v>182</v>
      </c>
      <c r="E254" s="239" t="s">
        <v>80</v>
      </c>
      <c r="F254" s="240" t="s">
        <v>495</v>
      </c>
      <c r="G254" s="238"/>
      <c r="H254" s="241">
        <v>326.58100000000002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182</v>
      </c>
      <c r="AU254" s="247" t="s">
        <v>92</v>
      </c>
      <c r="AV254" s="11" t="s">
        <v>92</v>
      </c>
      <c r="AW254" s="11" t="s">
        <v>44</v>
      </c>
      <c r="AX254" s="11" t="s">
        <v>82</v>
      </c>
      <c r="AY254" s="247" t="s">
        <v>157</v>
      </c>
    </row>
    <row r="255" s="11" customFormat="1">
      <c r="B255" s="237"/>
      <c r="C255" s="238"/>
      <c r="D255" s="234" t="s">
        <v>182</v>
      </c>
      <c r="E255" s="239" t="s">
        <v>80</v>
      </c>
      <c r="F255" s="240" t="s">
        <v>496</v>
      </c>
      <c r="G255" s="238"/>
      <c r="H255" s="241">
        <v>72.656000000000006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182</v>
      </c>
      <c r="AU255" s="247" t="s">
        <v>92</v>
      </c>
      <c r="AV255" s="11" t="s">
        <v>92</v>
      </c>
      <c r="AW255" s="11" t="s">
        <v>44</v>
      </c>
      <c r="AX255" s="11" t="s">
        <v>82</v>
      </c>
      <c r="AY255" s="247" t="s">
        <v>157</v>
      </c>
    </row>
    <row r="256" s="13" customFormat="1">
      <c r="B256" s="276"/>
      <c r="C256" s="277"/>
      <c r="D256" s="234" t="s">
        <v>182</v>
      </c>
      <c r="E256" s="278" t="s">
        <v>80</v>
      </c>
      <c r="F256" s="279" t="s">
        <v>558</v>
      </c>
      <c r="G256" s="277"/>
      <c r="H256" s="278" t="s">
        <v>80</v>
      </c>
      <c r="I256" s="280"/>
      <c r="J256" s="277"/>
      <c r="K256" s="277"/>
      <c r="L256" s="281"/>
      <c r="M256" s="282"/>
      <c r="N256" s="283"/>
      <c r="O256" s="283"/>
      <c r="P256" s="283"/>
      <c r="Q256" s="283"/>
      <c r="R256" s="283"/>
      <c r="S256" s="283"/>
      <c r="T256" s="284"/>
      <c r="AT256" s="285" t="s">
        <v>182</v>
      </c>
      <c r="AU256" s="285" t="s">
        <v>92</v>
      </c>
      <c r="AV256" s="13" t="s">
        <v>90</v>
      </c>
      <c r="AW256" s="13" t="s">
        <v>44</v>
      </c>
      <c r="AX256" s="13" t="s">
        <v>82</v>
      </c>
      <c r="AY256" s="285" t="s">
        <v>157</v>
      </c>
    </row>
    <row r="257" s="11" customFormat="1">
      <c r="B257" s="237"/>
      <c r="C257" s="238"/>
      <c r="D257" s="234" t="s">
        <v>182</v>
      </c>
      <c r="E257" s="239" t="s">
        <v>80</v>
      </c>
      <c r="F257" s="240" t="s">
        <v>484</v>
      </c>
      <c r="G257" s="238"/>
      <c r="H257" s="241">
        <v>3.5800000000000001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182</v>
      </c>
      <c r="AU257" s="247" t="s">
        <v>92</v>
      </c>
      <c r="AV257" s="11" t="s">
        <v>92</v>
      </c>
      <c r="AW257" s="11" t="s">
        <v>44</v>
      </c>
      <c r="AX257" s="11" t="s">
        <v>82</v>
      </c>
      <c r="AY257" s="247" t="s">
        <v>157</v>
      </c>
    </row>
    <row r="258" s="13" customFormat="1">
      <c r="B258" s="276"/>
      <c r="C258" s="277"/>
      <c r="D258" s="234" t="s">
        <v>182</v>
      </c>
      <c r="E258" s="278" t="s">
        <v>80</v>
      </c>
      <c r="F258" s="279" t="s">
        <v>559</v>
      </c>
      <c r="G258" s="277"/>
      <c r="H258" s="278" t="s">
        <v>80</v>
      </c>
      <c r="I258" s="280"/>
      <c r="J258" s="277"/>
      <c r="K258" s="277"/>
      <c r="L258" s="281"/>
      <c r="M258" s="282"/>
      <c r="N258" s="283"/>
      <c r="O258" s="283"/>
      <c r="P258" s="283"/>
      <c r="Q258" s="283"/>
      <c r="R258" s="283"/>
      <c r="S258" s="283"/>
      <c r="T258" s="284"/>
      <c r="AT258" s="285" t="s">
        <v>182</v>
      </c>
      <c r="AU258" s="285" t="s">
        <v>92</v>
      </c>
      <c r="AV258" s="13" t="s">
        <v>90</v>
      </c>
      <c r="AW258" s="13" t="s">
        <v>44</v>
      </c>
      <c r="AX258" s="13" t="s">
        <v>82</v>
      </c>
      <c r="AY258" s="285" t="s">
        <v>157</v>
      </c>
    </row>
    <row r="259" s="11" customFormat="1">
      <c r="B259" s="237"/>
      <c r="C259" s="238"/>
      <c r="D259" s="234" t="s">
        <v>182</v>
      </c>
      <c r="E259" s="239" t="s">
        <v>80</v>
      </c>
      <c r="F259" s="240" t="s">
        <v>560</v>
      </c>
      <c r="G259" s="238"/>
      <c r="H259" s="241">
        <v>49.5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182</v>
      </c>
      <c r="AU259" s="247" t="s">
        <v>92</v>
      </c>
      <c r="AV259" s="11" t="s">
        <v>92</v>
      </c>
      <c r="AW259" s="11" t="s">
        <v>44</v>
      </c>
      <c r="AX259" s="11" t="s">
        <v>82</v>
      </c>
      <c r="AY259" s="247" t="s">
        <v>157</v>
      </c>
    </row>
    <row r="260" s="13" customFormat="1">
      <c r="B260" s="276"/>
      <c r="C260" s="277"/>
      <c r="D260" s="234" t="s">
        <v>182</v>
      </c>
      <c r="E260" s="278" t="s">
        <v>80</v>
      </c>
      <c r="F260" s="279" t="s">
        <v>561</v>
      </c>
      <c r="G260" s="277"/>
      <c r="H260" s="278" t="s">
        <v>80</v>
      </c>
      <c r="I260" s="280"/>
      <c r="J260" s="277"/>
      <c r="K260" s="277"/>
      <c r="L260" s="281"/>
      <c r="M260" s="282"/>
      <c r="N260" s="283"/>
      <c r="O260" s="283"/>
      <c r="P260" s="283"/>
      <c r="Q260" s="283"/>
      <c r="R260" s="283"/>
      <c r="S260" s="283"/>
      <c r="T260" s="284"/>
      <c r="AT260" s="285" t="s">
        <v>182</v>
      </c>
      <c r="AU260" s="285" t="s">
        <v>92</v>
      </c>
      <c r="AV260" s="13" t="s">
        <v>90</v>
      </c>
      <c r="AW260" s="13" t="s">
        <v>44</v>
      </c>
      <c r="AX260" s="13" t="s">
        <v>82</v>
      </c>
      <c r="AY260" s="285" t="s">
        <v>157</v>
      </c>
    </row>
    <row r="261" s="11" customFormat="1">
      <c r="B261" s="237"/>
      <c r="C261" s="238"/>
      <c r="D261" s="234" t="s">
        <v>182</v>
      </c>
      <c r="E261" s="239" t="s">
        <v>80</v>
      </c>
      <c r="F261" s="240" t="s">
        <v>562</v>
      </c>
      <c r="G261" s="238"/>
      <c r="H261" s="241">
        <v>8.5679999999999996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182</v>
      </c>
      <c r="AU261" s="247" t="s">
        <v>92</v>
      </c>
      <c r="AV261" s="11" t="s">
        <v>92</v>
      </c>
      <c r="AW261" s="11" t="s">
        <v>44</v>
      </c>
      <c r="AX261" s="11" t="s">
        <v>82</v>
      </c>
      <c r="AY261" s="247" t="s">
        <v>157</v>
      </c>
    </row>
    <row r="262" s="13" customFormat="1">
      <c r="B262" s="276"/>
      <c r="C262" s="277"/>
      <c r="D262" s="234" t="s">
        <v>182</v>
      </c>
      <c r="E262" s="278" t="s">
        <v>80</v>
      </c>
      <c r="F262" s="279" t="s">
        <v>563</v>
      </c>
      <c r="G262" s="277"/>
      <c r="H262" s="278" t="s">
        <v>80</v>
      </c>
      <c r="I262" s="280"/>
      <c r="J262" s="277"/>
      <c r="K262" s="277"/>
      <c r="L262" s="281"/>
      <c r="M262" s="282"/>
      <c r="N262" s="283"/>
      <c r="O262" s="283"/>
      <c r="P262" s="283"/>
      <c r="Q262" s="283"/>
      <c r="R262" s="283"/>
      <c r="S262" s="283"/>
      <c r="T262" s="284"/>
      <c r="AT262" s="285" t="s">
        <v>182</v>
      </c>
      <c r="AU262" s="285" t="s">
        <v>92</v>
      </c>
      <c r="AV262" s="13" t="s">
        <v>90</v>
      </c>
      <c r="AW262" s="13" t="s">
        <v>44</v>
      </c>
      <c r="AX262" s="13" t="s">
        <v>82</v>
      </c>
      <c r="AY262" s="285" t="s">
        <v>157</v>
      </c>
    </row>
    <row r="263" s="11" customFormat="1">
      <c r="B263" s="237"/>
      <c r="C263" s="238"/>
      <c r="D263" s="234" t="s">
        <v>182</v>
      </c>
      <c r="E263" s="239" t="s">
        <v>80</v>
      </c>
      <c r="F263" s="240" t="s">
        <v>454</v>
      </c>
      <c r="G263" s="238"/>
      <c r="H263" s="241">
        <v>28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182</v>
      </c>
      <c r="AU263" s="247" t="s">
        <v>92</v>
      </c>
      <c r="AV263" s="11" t="s">
        <v>92</v>
      </c>
      <c r="AW263" s="11" t="s">
        <v>44</v>
      </c>
      <c r="AX263" s="11" t="s">
        <v>82</v>
      </c>
      <c r="AY263" s="247" t="s">
        <v>157</v>
      </c>
    </row>
    <row r="264" s="12" customFormat="1">
      <c r="B264" s="248"/>
      <c r="C264" s="249"/>
      <c r="D264" s="234" t="s">
        <v>182</v>
      </c>
      <c r="E264" s="250" t="s">
        <v>80</v>
      </c>
      <c r="F264" s="251" t="s">
        <v>183</v>
      </c>
      <c r="G264" s="249"/>
      <c r="H264" s="252">
        <v>848.23000000000002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182</v>
      </c>
      <c r="AU264" s="258" t="s">
        <v>92</v>
      </c>
      <c r="AV264" s="12" t="s">
        <v>177</v>
      </c>
      <c r="AW264" s="12" t="s">
        <v>44</v>
      </c>
      <c r="AX264" s="12" t="s">
        <v>90</v>
      </c>
      <c r="AY264" s="258" t="s">
        <v>157</v>
      </c>
    </row>
    <row r="265" s="1" customFormat="1" ht="38.25" customHeight="1">
      <c r="B265" s="47"/>
      <c r="C265" s="222" t="s">
        <v>564</v>
      </c>
      <c r="D265" s="222" t="s">
        <v>160</v>
      </c>
      <c r="E265" s="223" t="s">
        <v>565</v>
      </c>
      <c r="F265" s="224" t="s">
        <v>566</v>
      </c>
      <c r="G265" s="225" t="s">
        <v>451</v>
      </c>
      <c r="H265" s="226">
        <v>1228.337</v>
      </c>
      <c r="I265" s="227"/>
      <c r="J265" s="228">
        <f>ROUND(I265*H265,2)</f>
        <v>0</v>
      </c>
      <c r="K265" s="224" t="s">
        <v>164</v>
      </c>
      <c r="L265" s="73"/>
      <c r="M265" s="229" t="s">
        <v>80</v>
      </c>
      <c r="N265" s="230" t="s">
        <v>52</v>
      </c>
      <c r="O265" s="48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AR265" s="24" t="s">
        <v>177</v>
      </c>
      <c r="AT265" s="24" t="s">
        <v>160</v>
      </c>
      <c r="AU265" s="24" t="s">
        <v>92</v>
      </c>
      <c r="AY265" s="24" t="s">
        <v>157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24" t="s">
        <v>90</v>
      </c>
      <c r="BK265" s="233">
        <f>ROUND(I265*H265,2)</f>
        <v>0</v>
      </c>
      <c r="BL265" s="24" t="s">
        <v>177</v>
      </c>
      <c r="BM265" s="24" t="s">
        <v>567</v>
      </c>
    </row>
    <row r="266" s="13" customFormat="1">
      <c r="B266" s="276"/>
      <c r="C266" s="277"/>
      <c r="D266" s="234" t="s">
        <v>182</v>
      </c>
      <c r="E266" s="278" t="s">
        <v>80</v>
      </c>
      <c r="F266" s="279" t="s">
        <v>556</v>
      </c>
      <c r="G266" s="277"/>
      <c r="H266" s="278" t="s">
        <v>80</v>
      </c>
      <c r="I266" s="280"/>
      <c r="J266" s="277"/>
      <c r="K266" s="277"/>
      <c r="L266" s="281"/>
      <c r="M266" s="282"/>
      <c r="N266" s="283"/>
      <c r="O266" s="283"/>
      <c r="P266" s="283"/>
      <c r="Q266" s="283"/>
      <c r="R266" s="283"/>
      <c r="S266" s="283"/>
      <c r="T266" s="284"/>
      <c r="AT266" s="285" t="s">
        <v>182</v>
      </c>
      <c r="AU266" s="285" t="s">
        <v>92</v>
      </c>
      <c r="AV266" s="13" t="s">
        <v>90</v>
      </c>
      <c r="AW266" s="13" t="s">
        <v>44</v>
      </c>
      <c r="AX266" s="13" t="s">
        <v>82</v>
      </c>
      <c r="AY266" s="285" t="s">
        <v>157</v>
      </c>
    </row>
    <row r="267" s="11" customFormat="1">
      <c r="B267" s="237"/>
      <c r="C267" s="238"/>
      <c r="D267" s="234" t="s">
        <v>182</v>
      </c>
      <c r="E267" s="239" t="s">
        <v>80</v>
      </c>
      <c r="F267" s="240" t="s">
        <v>491</v>
      </c>
      <c r="G267" s="238"/>
      <c r="H267" s="241">
        <v>313.14400000000001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182</v>
      </c>
      <c r="AU267" s="247" t="s">
        <v>92</v>
      </c>
      <c r="AV267" s="11" t="s">
        <v>92</v>
      </c>
      <c r="AW267" s="11" t="s">
        <v>44</v>
      </c>
      <c r="AX267" s="11" t="s">
        <v>82</v>
      </c>
      <c r="AY267" s="247" t="s">
        <v>157</v>
      </c>
    </row>
    <row r="268" s="11" customFormat="1">
      <c r="B268" s="237"/>
      <c r="C268" s="238"/>
      <c r="D268" s="234" t="s">
        <v>182</v>
      </c>
      <c r="E268" s="239" t="s">
        <v>80</v>
      </c>
      <c r="F268" s="240" t="s">
        <v>492</v>
      </c>
      <c r="G268" s="238"/>
      <c r="H268" s="241">
        <v>30.318000000000001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182</v>
      </c>
      <c r="AU268" s="247" t="s">
        <v>92</v>
      </c>
      <c r="AV268" s="11" t="s">
        <v>92</v>
      </c>
      <c r="AW268" s="11" t="s">
        <v>44</v>
      </c>
      <c r="AX268" s="11" t="s">
        <v>82</v>
      </c>
      <c r="AY268" s="247" t="s">
        <v>157</v>
      </c>
    </row>
    <row r="269" s="11" customFormat="1">
      <c r="B269" s="237"/>
      <c r="C269" s="238"/>
      <c r="D269" s="234" t="s">
        <v>182</v>
      </c>
      <c r="E269" s="239" t="s">
        <v>80</v>
      </c>
      <c r="F269" s="240" t="s">
        <v>493</v>
      </c>
      <c r="G269" s="238"/>
      <c r="H269" s="241">
        <v>15.882999999999999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182</v>
      </c>
      <c r="AU269" s="247" t="s">
        <v>92</v>
      </c>
      <c r="AV269" s="11" t="s">
        <v>92</v>
      </c>
      <c r="AW269" s="11" t="s">
        <v>44</v>
      </c>
      <c r="AX269" s="11" t="s">
        <v>82</v>
      </c>
      <c r="AY269" s="247" t="s">
        <v>157</v>
      </c>
    </row>
    <row r="270" s="13" customFormat="1">
      <c r="B270" s="276"/>
      <c r="C270" s="277"/>
      <c r="D270" s="234" t="s">
        <v>182</v>
      </c>
      <c r="E270" s="278" t="s">
        <v>80</v>
      </c>
      <c r="F270" s="279" t="s">
        <v>557</v>
      </c>
      <c r="G270" s="277"/>
      <c r="H270" s="278" t="s">
        <v>80</v>
      </c>
      <c r="I270" s="280"/>
      <c r="J270" s="277"/>
      <c r="K270" s="277"/>
      <c r="L270" s="281"/>
      <c r="M270" s="282"/>
      <c r="N270" s="283"/>
      <c r="O270" s="283"/>
      <c r="P270" s="283"/>
      <c r="Q270" s="283"/>
      <c r="R270" s="283"/>
      <c r="S270" s="283"/>
      <c r="T270" s="284"/>
      <c r="AT270" s="285" t="s">
        <v>182</v>
      </c>
      <c r="AU270" s="285" t="s">
        <v>92</v>
      </c>
      <c r="AV270" s="13" t="s">
        <v>90</v>
      </c>
      <c r="AW270" s="13" t="s">
        <v>44</v>
      </c>
      <c r="AX270" s="13" t="s">
        <v>82</v>
      </c>
      <c r="AY270" s="285" t="s">
        <v>157</v>
      </c>
    </row>
    <row r="271" s="11" customFormat="1">
      <c r="B271" s="237"/>
      <c r="C271" s="238"/>
      <c r="D271" s="234" t="s">
        <v>182</v>
      </c>
      <c r="E271" s="239" t="s">
        <v>80</v>
      </c>
      <c r="F271" s="240" t="s">
        <v>495</v>
      </c>
      <c r="G271" s="238"/>
      <c r="H271" s="241">
        <v>326.58100000000002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AT271" s="247" t="s">
        <v>182</v>
      </c>
      <c r="AU271" s="247" t="s">
        <v>92</v>
      </c>
      <c r="AV271" s="11" t="s">
        <v>92</v>
      </c>
      <c r="AW271" s="11" t="s">
        <v>44</v>
      </c>
      <c r="AX271" s="11" t="s">
        <v>82</v>
      </c>
      <c r="AY271" s="247" t="s">
        <v>157</v>
      </c>
    </row>
    <row r="272" s="11" customFormat="1">
      <c r="B272" s="237"/>
      <c r="C272" s="238"/>
      <c r="D272" s="234" t="s">
        <v>182</v>
      </c>
      <c r="E272" s="239" t="s">
        <v>80</v>
      </c>
      <c r="F272" s="240" t="s">
        <v>496</v>
      </c>
      <c r="G272" s="238"/>
      <c r="H272" s="241">
        <v>72.656000000000006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182</v>
      </c>
      <c r="AU272" s="247" t="s">
        <v>92</v>
      </c>
      <c r="AV272" s="11" t="s">
        <v>92</v>
      </c>
      <c r="AW272" s="11" t="s">
        <v>44</v>
      </c>
      <c r="AX272" s="11" t="s">
        <v>82</v>
      </c>
      <c r="AY272" s="247" t="s">
        <v>157</v>
      </c>
    </row>
    <row r="273" s="13" customFormat="1">
      <c r="B273" s="276"/>
      <c r="C273" s="277"/>
      <c r="D273" s="234" t="s">
        <v>182</v>
      </c>
      <c r="E273" s="278" t="s">
        <v>80</v>
      </c>
      <c r="F273" s="279" t="s">
        <v>558</v>
      </c>
      <c r="G273" s="277"/>
      <c r="H273" s="278" t="s">
        <v>80</v>
      </c>
      <c r="I273" s="280"/>
      <c r="J273" s="277"/>
      <c r="K273" s="277"/>
      <c r="L273" s="281"/>
      <c r="M273" s="282"/>
      <c r="N273" s="283"/>
      <c r="O273" s="283"/>
      <c r="P273" s="283"/>
      <c r="Q273" s="283"/>
      <c r="R273" s="283"/>
      <c r="S273" s="283"/>
      <c r="T273" s="284"/>
      <c r="AT273" s="285" t="s">
        <v>182</v>
      </c>
      <c r="AU273" s="285" t="s">
        <v>92</v>
      </c>
      <c r="AV273" s="13" t="s">
        <v>90</v>
      </c>
      <c r="AW273" s="13" t="s">
        <v>44</v>
      </c>
      <c r="AX273" s="13" t="s">
        <v>82</v>
      </c>
      <c r="AY273" s="285" t="s">
        <v>157</v>
      </c>
    </row>
    <row r="274" s="11" customFormat="1">
      <c r="B274" s="237"/>
      <c r="C274" s="238"/>
      <c r="D274" s="234" t="s">
        <v>182</v>
      </c>
      <c r="E274" s="239" t="s">
        <v>80</v>
      </c>
      <c r="F274" s="240" t="s">
        <v>484</v>
      </c>
      <c r="G274" s="238"/>
      <c r="H274" s="241">
        <v>3.5800000000000001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182</v>
      </c>
      <c r="AU274" s="247" t="s">
        <v>92</v>
      </c>
      <c r="AV274" s="11" t="s">
        <v>92</v>
      </c>
      <c r="AW274" s="11" t="s">
        <v>44</v>
      </c>
      <c r="AX274" s="11" t="s">
        <v>82</v>
      </c>
      <c r="AY274" s="247" t="s">
        <v>157</v>
      </c>
    </row>
    <row r="275" s="13" customFormat="1">
      <c r="B275" s="276"/>
      <c r="C275" s="277"/>
      <c r="D275" s="234" t="s">
        <v>182</v>
      </c>
      <c r="E275" s="278" t="s">
        <v>80</v>
      </c>
      <c r="F275" s="279" t="s">
        <v>559</v>
      </c>
      <c r="G275" s="277"/>
      <c r="H275" s="278" t="s">
        <v>80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182</v>
      </c>
      <c r="AU275" s="285" t="s">
        <v>92</v>
      </c>
      <c r="AV275" s="13" t="s">
        <v>90</v>
      </c>
      <c r="AW275" s="13" t="s">
        <v>44</v>
      </c>
      <c r="AX275" s="13" t="s">
        <v>82</v>
      </c>
      <c r="AY275" s="285" t="s">
        <v>157</v>
      </c>
    </row>
    <row r="276" s="11" customFormat="1">
      <c r="B276" s="237"/>
      <c r="C276" s="238"/>
      <c r="D276" s="234" t="s">
        <v>182</v>
      </c>
      <c r="E276" s="239" t="s">
        <v>80</v>
      </c>
      <c r="F276" s="240" t="s">
        <v>560</v>
      </c>
      <c r="G276" s="238"/>
      <c r="H276" s="241">
        <v>49.5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182</v>
      </c>
      <c r="AU276" s="247" t="s">
        <v>92</v>
      </c>
      <c r="AV276" s="11" t="s">
        <v>92</v>
      </c>
      <c r="AW276" s="11" t="s">
        <v>44</v>
      </c>
      <c r="AX276" s="11" t="s">
        <v>82</v>
      </c>
      <c r="AY276" s="247" t="s">
        <v>157</v>
      </c>
    </row>
    <row r="277" s="13" customFormat="1">
      <c r="B277" s="276"/>
      <c r="C277" s="277"/>
      <c r="D277" s="234" t="s">
        <v>182</v>
      </c>
      <c r="E277" s="278" t="s">
        <v>80</v>
      </c>
      <c r="F277" s="279" t="s">
        <v>561</v>
      </c>
      <c r="G277" s="277"/>
      <c r="H277" s="278" t="s">
        <v>80</v>
      </c>
      <c r="I277" s="280"/>
      <c r="J277" s="277"/>
      <c r="K277" s="277"/>
      <c r="L277" s="281"/>
      <c r="M277" s="282"/>
      <c r="N277" s="283"/>
      <c r="O277" s="283"/>
      <c r="P277" s="283"/>
      <c r="Q277" s="283"/>
      <c r="R277" s="283"/>
      <c r="S277" s="283"/>
      <c r="T277" s="284"/>
      <c r="AT277" s="285" t="s">
        <v>182</v>
      </c>
      <c r="AU277" s="285" t="s">
        <v>92</v>
      </c>
      <c r="AV277" s="13" t="s">
        <v>90</v>
      </c>
      <c r="AW277" s="13" t="s">
        <v>44</v>
      </c>
      <c r="AX277" s="13" t="s">
        <v>82</v>
      </c>
      <c r="AY277" s="285" t="s">
        <v>157</v>
      </c>
    </row>
    <row r="278" s="11" customFormat="1">
      <c r="B278" s="237"/>
      <c r="C278" s="238"/>
      <c r="D278" s="234" t="s">
        <v>182</v>
      </c>
      <c r="E278" s="239" t="s">
        <v>80</v>
      </c>
      <c r="F278" s="240" t="s">
        <v>562</v>
      </c>
      <c r="G278" s="238"/>
      <c r="H278" s="241">
        <v>8.5679999999999996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182</v>
      </c>
      <c r="AU278" s="247" t="s">
        <v>92</v>
      </c>
      <c r="AV278" s="11" t="s">
        <v>92</v>
      </c>
      <c r="AW278" s="11" t="s">
        <v>44</v>
      </c>
      <c r="AX278" s="11" t="s">
        <v>82</v>
      </c>
      <c r="AY278" s="247" t="s">
        <v>157</v>
      </c>
    </row>
    <row r="279" s="13" customFormat="1">
      <c r="B279" s="276"/>
      <c r="C279" s="277"/>
      <c r="D279" s="234" t="s">
        <v>182</v>
      </c>
      <c r="E279" s="278" t="s">
        <v>80</v>
      </c>
      <c r="F279" s="279" t="s">
        <v>568</v>
      </c>
      <c r="G279" s="277"/>
      <c r="H279" s="278" t="s">
        <v>80</v>
      </c>
      <c r="I279" s="280"/>
      <c r="J279" s="277"/>
      <c r="K279" s="277"/>
      <c r="L279" s="281"/>
      <c r="M279" s="282"/>
      <c r="N279" s="283"/>
      <c r="O279" s="283"/>
      <c r="P279" s="283"/>
      <c r="Q279" s="283"/>
      <c r="R279" s="283"/>
      <c r="S279" s="283"/>
      <c r="T279" s="284"/>
      <c r="AT279" s="285" t="s">
        <v>182</v>
      </c>
      <c r="AU279" s="285" t="s">
        <v>92</v>
      </c>
      <c r="AV279" s="13" t="s">
        <v>90</v>
      </c>
      <c r="AW279" s="13" t="s">
        <v>44</v>
      </c>
      <c r="AX279" s="13" t="s">
        <v>82</v>
      </c>
      <c r="AY279" s="285" t="s">
        <v>157</v>
      </c>
    </row>
    <row r="280" s="11" customFormat="1">
      <c r="B280" s="237"/>
      <c r="C280" s="238"/>
      <c r="D280" s="234" t="s">
        <v>182</v>
      </c>
      <c r="E280" s="239" t="s">
        <v>80</v>
      </c>
      <c r="F280" s="240" t="s">
        <v>454</v>
      </c>
      <c r="G280" s="238"/>
      <c r="H280" s="241">
        <v>28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182</v>
      </c>
      <c r="AU280" s="247" t="s">
        <v>92</v>
      </c>
      <c r="AV280" s="11" t="s">
        <v>92</v>
      </c>
      <c r="AW280" s="11" t="s">
        <v>44</v>
      </c>
      <c r="AX280" s="11" t="s">
        <v>82</v>
      </c>
      <c r="AY280" s="247" t="s">
        <v>157</v>
      </c>
    </row>
    <row r="281" s="13" customFormat="1">
      <c r="B281" s="276"/>
      <c r="C281" s="277"/>
      <c r="D281" s="234" t="s">
        <v>182</v>
      </c>
      <c r="E281" s="278" t="s">
        <v>80</v>
      </c>
      <c r="F281" s="279" t="s">
        <v>569</v>
      </c>
      <c r="G281" s="277"/>
      <c r="H281" s="278" t="s">
        <v>80</v>
      </c>
      <c r="I281" s="280"/>
      <c r="J281" s="277"/>
      <c r="K281" s="277"/>
      <c r="L281" s="281"/>
      <c r="M281" s="282"/>
      <c r="N281" s="283"/>
      <c r="O281" s="283"/>
      <c r="P281" s="283"/>
      <c r="Q281" s="283"/>
      <c r="R281" s="283"/>
      <c r="S281" s="283"/>
      <c r="T281" s="284"/>
      <c r="AT281" s="285" t="s">
        <v>182</v>
      </c>
      <c r="AU281" s="285" t="s">
        <v>92</v>
      </c>
      <c r="AV281" s="13" t="s">
        <v>90</v>
      </c>
      <c r="AW281" s="13" t="s">
        <v>44</v>
      </c>
      <c r="AX281" s="13" t="s">
        <v>82</v>
      </c>
      <c r="AY281" s="285" t="s">
        <v>157</v>
      </c>
    </row>
    <row r="282" s="11" customFormat="1">
      <c r="B282" s="237"/>
      <c r="C282" s="238"/>
      <c r="D282" s="234" t="s">
        <v>182</v>
      </c>
      <c r="E282" s="239" t="s">
        <v>80</v>
      </c>
      <c r="F282" s="240" t="s">
        <v>454</v>
      </c>
      <c r="G282" s="238"/>
      <c r="H282" s="241">
        <v>28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182</v>
      </c>
      <c r="AU282" s="247" t="s">
        <v>92</v>
      </c>
      <c r="AV282" s="11" t="s">
        <v>92</v>
      </c>
      <c r="AW282" s="11" t="s">
        <v>44</v>
      </c>
      <c r="AX282" s="11" t="s">
        <v>82</v>
      </c>
      <c r="AY282" s="247" t="s">
        <v>157</v>
      </c>
    </row>
    <row r="283" s="13" customFormat="1">
      <c r="B283" s="276"/>
      <c r="C283" s="277"/>
      <c r="D283" s="234" t="s">
        <v>182</v>
      </c>
      <c r="E283" s="278" t="s">
        <v>80</v>
      </c>
      <c r="F283" s="279" t="s">
        <v>458</v>
      </c>
      <c r="G283" s="277"/>
      <c r="H283" s="278" t="s">
        <v>80</v>
      </c>
      <c r="I283" s="280"/>
      <c r="J283" s="277"/>
      <c r="K283" s="277"/>
      <c r="L283" s="281"/>
      <c r="M283" s="282"/>
      <c r="N283" s="283"/>
      <c r="O283" s="283"/>
      <c r="P283" s="283"/>
      <c r="Q283" s="283"/>
      <c r="R283" s="283"/>
      <c r="S283" s="283"/>
      <c r="T283" s="284"/>
      <c r="AT283" s="285" t="s">
        <v>182</v>
      </c>
      <c r="AU283" s="285" t="s">
        <v>92</v>
      </c>
      <c r="AV283" s="13" t="s">
        <v>90</v>
      </c>
      <c r="AW283" s="13" t="s">
        <v>44</v>
      </c>
      <c r="AX283" s="13" t="s">
        <v>82</v>
      </c>
      <c r="AY283" s="285" t="s">
        <v>157</v>
      </c>
    </row>
    <row r="284" s="11" customFormat="1">
      <c r="B284" s="237"/>
      <c r="C284" s="238"/>
      <c r="D284" s="234" t="s">
        <v>182</v>
      </c>
      <c r="E284" s="239" t="s">
        <v>80</v>
      </c>
      <c r="F284" s="240" t="s">
        <v>459</v>
      </c>
      <c r="G284" s="238"/>
      <c r="H284" s="241">
        <v>46.887999999999998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182</v>
      </c>
      <c r="AU284" s="247" t="s">
        <v>92</v>
      </c>
      <c r="AV284" s="11" t="s">
        <v>92</v>
      </c>
      <c r="AW284" s="11" t="s">
        <v>44</v>
      </c>
      <c r="AX284" s="11" t="s">
        <v>82</v>
      </c>
      <c r="AY284" s="247" t="s">
        <v>157</v>
      </c>
    </row>
    <row r="285" s="13" customFormat="1">
      <c r="B285" s="276"/>
      <c r="C285" s="277"/>
      <c r="D285" s="234" t="s">
        <v>182</v>
      </c>
      <c r="E285" s="278" t="s">
        <v>80</v>
      </c>
      <c r="F285" s="279" t="s">
        <v>460</v>
      </c>
      <c r="G285" s="277"/>
      <c r="H285" s="278" t="s">
        <v>80</v>
      </c>
      <c r="I285" s="280"/>
      <c r="J285" s="277"/>
      <c r="K285" s="277"/>
      <c r="L285" s="281"/>
      <c r="M285" s="282"/>
      <c r="N285" s="283"/>
      <c r="O285" s="283"/>
      <c r="P285" s="283"/>
      <c r="Q285" s="283"/>
      <c r="R285" s="283"/>
      <c r="S285" s="283"/>
      <c r="T285" s="284"/>
      <c r="AT285" s="285" t="s">
        <v>182</v>
      </c>
      <c r="AU285" s="285" t="s">
        <v>92</v>
      </c>
      <c r="AV285" s="13" t="s">
        <v>90</v>
      </c>
      <c r="AW285" s="13" t="s">
        <v>44</v>
      </c>
      <c r="AX285" s="13" t="s">
        <v>82</v>
      </c>
      <c r="AY285" s="285" t="s">
        <v>157</v>
      </c>
    </row>
    <row r="286" s="11" customFormat="1">
      <c r="B286" s="237"/>
      <c r="C286" s="238"/>
      <c r="D286" s="234" t="s">
        <v>182</v>
      </c>
      <c r="E286" s="239" t="s">
        <v>80</v>
      </c>
      <c r="F286" s="240" t="s">
        <v>461</v>
      </c>
      <c r="G286" s="238"/>
      <c r="H286" s="241">
        <v>28.312999999999999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182</v>
      </c>
      <c r="AU286" s="247" t="s">
        <v>92</v>
      </c>
      <c r="AV286" s="11" t="s">
        <v>92</v>
      </c>
      <c r="AW286" s="11" t="s">
        <v>44</v>
      </c>
      <c r="AX286" s="11" t="s">
        <v>82</v>
      </c>
      <c r="AY286" s="247" t="s">
        <v>157</v>
      </c>
    </row>
    <row r="287" s="13" customFormat="1">
      <c r="B287" s="276"/>
      <c r="C287" s="277"/>
      <c r="D287" s="234" t="s">
        <v>182</v>
      </c>
      <c r="E287" s="278" t="s">
        <v>80</v>
      </c>
      <c r="F287" s="279" t="s">
        <v>462</v>
      </c>
      <c r="G287" s="277"/>
      <c r="H287" s="278" t="s">
        <v>80</v>
      </c>
      <c r="I287" s="280"/>
      <c r="J287" s="277"/>
      <c r="K287" s="277"/>
      <c r="L287" s="281"/>
      <c r="M287" s="282"/>
      <c r="N287" s="283"/>
      <c r="O287" s="283"/>
      <c r="P287" s="283"/>
      <c r="Q287" s="283"/>
      <c r="R287" s="283"/>
      <c r="S287" s="283"/>
      <c r="T287" s="284"/>
      <c r="AT287" s="285" t="s">
        <v>182</v>
      </c>
      <c r="AU287" s="285" t="s">
        <v>92</v>
      </c>
      <c r="AV287" s="13" t="s">
        <v>90</v>
      </c>
      <c r="AW287" s="13" t="s">
        <v>44</v>
      </c>
      <c r="AX287" s="13" t="s">
        <v>82</v>
      </c>
      <c r="AY287" s="285" t="s">
        <v>157</v>
      </c>
    </row>
    <row r="288" s="11" customFormat="1">
      <c r="B288" s="237"/>
      <c r="C288" s="238"/>
      <c r="D288" s="234" t="s">
        <v>182</v>
      </c>
      <c r="E288" s="239" t="s">
        <v>80</v>
      </c>
      <c r="F288" s="240" t="s">
        <v>463</v>
      </c>
      <c r="G288" s="238"/>
      <c r="H288" s="241">
        <v>38.374000000000002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182</v>
      </c>
      <c r="AU288" s="247" t="s">
        <v>92</v>
      </c>
      <c r="AV288" s="11" t="s">
        <v>92</v>
      </c>
      <c r="AW288" s="11" t="s">
        <v>44</v>
      </c>
      <c r="AX288" s="11" t="s">
        <v>82</v>
      </c>
      <c r="AY288" s="247" t="s">
        <v>157</v>
      </c>
    </row>
    <row r="289" s="13" customFormat="1">
      <c r="B289" s="276"/>
      <c r="C289" s="277"/>
      <c r="D289" s="234" t="s">
        <v>182</v>
      </c>
      <c r="E289" s="278" t="s">
        <v>80</v>
      </c>
      <c r="F289" s="279" t="s">
        <v>464</v>
      </c>
      <c r="G289" s="277"/>
      <c r="H289" s="278" t="s">
        <v>80</v>
      </c>
      <c r="I289" s="280"/>
      <c r="J289" s="277"/>
      <c r="K289" s="277"/>
      <c r="L289" s="281"/>
      <c r="M289" s="282"/>
      <c r="N289" s="283"/>
      <c r="O289" s="283"/>
      <c r="P289" s="283"/>
      <c r="Q289" s="283"/>
      <c r="R289" s="283"/>
      <c r="S289" s="283"/>
      <c r="T289" s="284"/>
      <c r="AT289" s="285" t="s">
        <v>182</v>
      </c>
      <c r="AU289" s="285" t="s">
        <v>92</v>
      </c>
      <c r="AV289" s="13" t="s">
        <v>90</v>
      </c>
      <c r="AW289" s="13" t="s">
        <v>44</v>
      </c>
      <c r="AX289" s="13" t="s">
        <v>82</v>
      </c>
      <c r="AY289" s="285" t="s">
        <v>157</v>
      </c>
    </row>
    <row r="290" s="11" customFormat="1">
      <c r="B290" s="237"/>
      <c r="C290" s="238"/>
      <c r="D290" s="234" t="s">
        <v>182</v>
      </c>
      <c r="E290" s="239" t="s">
        <v>80</v>
      </c>
      <c r="F290" s="240" t="s">
        <v>465</v>
      </c>
      <c r="G290" s="238"/>
      <c r="H290" s="241">
        <v>65.137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AT290" s="247" t="s">
        <v>182</v>
      </c>
      <c r="AU290" s="247" t="s">
        <v>92</v>
      </c>
      <c r="AV290" s="11" t="s">
        <v>92</v>
      </c>
      <c r="AW290" s="11" t="s">
        <v>44</v>
      </c>
      <c r="AX290" s="11" t="s">
        <v>82</v>
      </c>
      <c r="AY290" s="247" t="s">
        <v>157</v>
      </c>
    </row>
    <row r="291" s="13" customFormat="1">
      <c r="B291" s="276"/>
      <c r="C291" s="277"/>
      <c r="D291" s="234" t="s">
        <v>182</v>
      </c>
      <c r="E291" s="278" t="s">
        <v>80</v>
      </c>
      <c r="F291" s="279" t="s">
        <v>466</v>
      </c>
      <c r="G291" s="277"/>
      <c r="H291" s="278" t="s">
        <v>80</v>
      </c>
      <c r="I291" s="280"/>
      <c r="J291" s="277"/>
      <c r="K291" s="277"/>
      <c r="L291" s="281"/>
      <c r="M291" s="282"/>
      <c r="N291" s="283"/>
      <c r="O291" s="283"/>
      <c r="P291" s="283"/>
      <c r="Q291" s="283"/>
      <c r="R291" s="283"/>
      <c r="S291" s="283"/>
      <c r="T291" s="284"/>
      <c r="AT291" s="285" t="s">
        <v>182</v>
      </c>
      <c r="AU291" s="285" t="s">
        <v>92</v>
      </c>
      <c r="AV291" s="13" t="s">
        <v>90</v>
      </c>
      <c r="AW291" s="13" t="s">
        <v>44</v>
      </c>
      <c r="AX291" s="13" t="s">
        <v>82</v>
      </c>
      <c r="AY291" s="285" t="s">
        <v>157</v>
      </c>
    </row>
    <row r="292" s="11" customFormat="1">
      <c r="B292" s="237"/>
      <c r="C292" s="238"/>
      <c r="D292" s="234" t="s">
        <v>182</v>
      </c>
      <c r="E292" s="239" t="s">
        <v>80</v>
      </c>
      <c r="F292" s="240" t="s">
        <v>467</v>
      </c>
      <c r="G292" s="238"/>
      <c r="H292" s="241">
        <v>60.417999999999999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182</v>
      </c>
      <c r="AU292" s="247" t="s">
        <v>92</v>
      </c>
      <c r="AV292" s="11" t="s">
        <v>92</v>
      </c>
      <c r="AW292" s="11" t="s">
        <v>44</v>
      </c>
      <c r="AX292" s="11" t="s">
        <v>82</v>
      </c>
      <c r="AY292" s="247" t="s">
        <v>157</v>
      </c>
    </row>
    <row r="293" s="13" customFormat="1">
      <c r="B293" s="276"/>
      <c r="C293" s="277"/>
      <c r="D293" s="234" t="s">
        <v>182</v>
      </c>
      <c r="E293" s="278" t="s">
        <v>80</v>
      </c>
      <c r="F293" s="279" t="s">
        <v>468</v>
      </c>
      <c r="G293" s="277"/>
      <c r="H293" s="278" t="s">
        <v>80</v>
      </c>
      <c r="I293" s="280"/>
      <c r="J293" s="277"/>
      <c r="K293" s="277"/>
      <c r="L293" s="281"/>
      <c r="M293" s="282"/>
      <c r="N293" s="283"/>
      <c r="O293" s="283"/>
      <c r="P293" s="283"/>
      <c r="Q293" s="283"/>
      <c r="R293" s="283"/>
      <c r="S293" s="283"/>
      <c r="T293" s="284"/>
      <c r="AT293" s="285" t="s">
        <v>182</v>
      </c>
      <c r="AU293" s="285" t="s">
        <v>92</v>
      </c>
      <c r="AV293" s="13" t="s">
        <v>90</v>
      </c>
      <c r="AW293" s="13" t="s">
        <v>44</v>
      </c>
      <c r="AX293" s="13" t="s">
        <v>82</v>
      </c>
      <c r="AY293" s="285" t="s">
        <v>157</v>
      </c>
    </row>
    <row r="294" s="11" customFormat="1">
      <c r="B294" s="237"/>
      <c r="C294" s="238"/>
      <c r="D294" s="234" t="s">
        <v>182</v>
      </c>
      <c r="E294" s="239" t="s">
        <v>80</v>
      </c>
      <c r="F294" s="240" t="s">
        <v>469</v>
      </c>
      <c r="G294" s="238"/>
      <c r="H294" s="241">
        <v>28.448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182</v>
      </c>
      <c r="AU294" s="247" t="s">
        <v>92</v>
      </c>
      <c r="AV294" s="11" t="s">
        <v>92</v>
      </c>
      <c r="AW294" s="11" t="s">
        <v>44</v>
      </c>
      <c r="AX294" s="11" t="s">
        <v>82</v>
      </c>
      <c r="AY294" s="247" t="s">
        <v>157</v>
      </c>
    </row>
    <row r="295" s="13" customFormat="1">
      <c r="B295" s="276"/>
      <c r="C295" s="277"/>
      <c r="D295" s="234" t="s">
        <v>182</v>
      </c>
      <c r="E295" s="278" t="s">
        <v>80</v>
      </c>
      <c r="F295" s="279" t="s">
        <v>470</v>
      </c>
      <c r="G295" s="277"/>
      <c r="H295" s="278" t="s">
        <v>80</v>
      </c>
      <c r="I295" s="280"/>
      <c r="J295" s="277"/>
      <c r="K295" s="277"/>
      <c r="L295" s="281"/>
      <c r="M295" s="282"/>
      <c r="N295" s="283"/>
      <c r="O295" s="283"/>
      <c r="P295" s="283"/>
      <c r="Q295" s="283"/>
      <c r="R295" s="283"/>
      <c r="S295" s="283"/>
      <c r="T295" s="284"/>
      <c r="AT295" s="285" t="s">
        <v>182</v>
      </c>
      <c r="AU295" s="285" t="s">
        <v>92</v>
      </c>
      <c r="AV295" s="13" t="s">
        <v>90</v>
      </c>
      <c r="AW295" s="13" t="s">
        <v>44</v>
      </c>
      <c r="AX295" s="13" t="s">
        <v>82</v>
      </c>
      <c r="AY295" s="285" t="s">
        <v>157</v>
      </c>
    </row>
    <row r="296" s="11" customFormat="1">
      <c r="B296" s="237"/>
      <c r="C296" s="238"/>
      <c r="D296" s="234" t="s">
        <v>182</v>
      </c>
      <c r="E296" s="239" t="s">
        <v>80</v>
      </c>
      <c r="F296" s="240" t="s">
        <v>471</v>
      </c>
      <c r="G296" s="238"/>
      <c r="H296" s="241">
        <v>19.155999999999999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182</v>
      </c>
      <c r="AU296" s="247" t="s">
        <v>92</v>
      </c>
      <c r="AV296" s="11" t="s">
        <v>92</v>
      </c>
      <c r="AW296" s="11" t="s">
        <v>44</v>
      </c>
      <c r="AX296" s="11" t="s">
        <v>82</v>
      </c>
      <c r="AY296" s="247" t="s">
        <v>157</v>
      </c>
    </row>
    <row r="297" s="13" customFormat="1">
      <c r="B297" s="276"/>
      <c r="C297" s="277"/>
      <c r="D297" s="234" t="s">
        <v>182</v>
      </c>
      <c r="E297" s="278" t="s">
        <v>80</v>
      </c>
      <c r="F297" s="279" t="s">
        <v>472</v>
      </c>
      <c r="G297" s="277"/>
      <c r="H297" s="278" t="s">
        <v>80</v>
      </c>
      <c r="I297" s="280"/>
      <c r="J297" s="277"/>
      <c r="K297" s="277"/>
      <c r="L297" s="281"/>
      <c r="M297" s="282"/>
      <c r="N297" s="283"/>
      <c r="O297" s="283"/>
      <c r="P297" s="283"/>
      <c r="Q297" s="283"/>
      <c r="R297" s="283"/>
      <c r="S297" s="283"/>
      <c r="T297" s="284"/>
      <c r="AT297" s="285" t="s">
        <v>182</v>
      </c>
      <c r="AU297" s="285" t="s">
        <v>92</v>
      </c>
      <c r="AV297" s="13" t="s">
        <v>90</v>
      </c>
      <c r="AW297" s="13" t="s">
        <v>44</v>
      </c>
      <c r="AX297" s="13" t="s">
        <v>82</v>
      </c>
      <c r="AY297" s="285" t="s">
        <v>157</v>
      </c>
    </row>
    <row r="298" s="11" customFormat="1">
      <c r="B298" s="237"/>
      <c r="C298" s="238"/>
      <c r="D298" s="234" t="s">
        <v>182</v>
      </c>
      <c r="E298" s="239" t="s">
        <v>80</v>
      </c>
      <c r="F298" s="240" t="s">
        <v>473</v>
      </c>
      <c r="G298" s="238"/>
      <c r="H298" s="241">
        <v>40.802999999999997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182</v>
      </c>
      <c r="AU298" s="247" t="s">
        <v>92</v>
      </c>
      <c r="AV298" s="11" t="s">
        <v>92</v>
      </c>
      <c r="AW298" s="11" t="s">
        <v>44</v>
      </c>
      <c r="AX298" s="11" t="s">
        <v>82</v>
      </c>
      <c r="AY298" s="247" t="s">
        <v>157</v>
      </c>
    </row>
    <row r="299" s="13" customFormat="1">
      <c r="B299" s="276"/>
      <c r="C299" s="277"/>
      <c r="D299" s="234" t="s">
        <v>182</v>
      </c>
      <c r="E299" s="278" t="s">
        <v>80</v>
      </c>
      <c r="F299" s="279" t="s">
        <v>474</v>
      </c>
      <c r="G299" s="277"/>
      <c r="H299" s="278" t="s">
        <v>80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182</v>
      </c>
      <c r="AU299" s="285" t="s">
        <v>92</v>
      </c>
      <c r="AV299" s="13" t="s">
        <v>90</v>
      </c>
      <c r="AW299" s="13" t="s">
        <v>44</v>
      </c>
      <c r="AX299" s="13" t="s">
        <v>82</v>
      </c>
      <c r="AY299" s="285" t="s">
        <v>157</v>
      </c>
    </row>
    <row r="300" s="11" customFormat="1">
      <c r="B300" s="237"/>
      <c r="C300" s="238"/>
      <c r="D300" s="234" t="s">
        <v>182</v>
      </c>
      <c r="E300" s="239" t="s">
        <v>80</v>
      </c>
      <c r="F300" s="240" t="s">
        <v>475</v>
      </c>
      <c r="G300" s="238"/>
      <c r="H300" s="241">
        <v>24.57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182</v>
      </c>
      <c r="AU300" s="247" t="s">
        <v>92</v>
      </c>
      <c r="AV300" s="11" t="s">
        <v>92</v>
      </c>
      <c r="AW300" s="11" t="s">
        <v>44</v>
      </c>
      <c r="AX300" s="11" t="s">
        <v>82</v>
      </c>
      <c r="AY300" s="247" t="s">
        <v>157</v>
      </c>
    </row>
    <row r="301" s="12" customFormat="1">
      <c r="B301" s="248"/>
      <c r="C301" s="249"/>
      <c r="D301" s="234" t="s">
        <v>182</v>
      </c>
      <c r="E301" s="250" t="s">
        <v>80</v>
      </c>
      <c r="F301" s="251" t="s">
        <v>183</v>
      </c>
      <c r="G301" s="249"/>
      <c r="H301" s="252">
        <v>1228.337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182</v>
      </c>
      <c r="AU301" s="258" t="s">
        <v>92</v>
      </c>
      <c r="AV301" s="12" t="s">
        <v>177</v>
      </c>
      <c r="AW301" s="12" t="s">
        <v>44</v>
      </c>
      <c r="AX301" s="12" t="s">
        <v>90</v>
      </c>
      <c r="AY301" s="258" t="s">
        <v>157</v>
      </c>
    </row>
    <row r="302" s="1" customFormat="1" ht="51" customHeight="1">
      <c r="B302" s="47"/>
      <c r="C302" s="222" t="s">
        <v>570</v>
      </c>
      <c r="D302" s="222" t="s">
        <v>160</v>
      </c>
      <c r="E302" s="223" t="s">
        <v>571</v>
      </c>
      <c r="F302" s="224" t="s">
        <v>572</v>
      </c>
      <c r="G302" s="225" t="s">
        <v>451</v>
      </c>
      <c r="H302" s="226">
        <v>12283.370000000001</v>
      </c>
      <c r="I302" s="227"/>
      <c r="J302" s="228">
        <f>ROUND(I302*H302,2)</f>
        <v>0</v>
      </c>
      <c r="K302" s="224" t="s">
        <v>164</v>
      </c>
      <c r="L302" s="73"/>
      <c r="M302" s="229" t="s">
        <v>80</v>
      </c>
      <c r="N302" s="230" t="s">
        <v>52</v>
      </c>
      <c r="O302" s="48"/>
      <c r="P302" s="231">
        <f>O302*H302</f>
        <v>0</v>
      </c>
      <c r="Q302" s="231">
        <v>0</v>
      </c>
      <c r="R302" s="231">
        <f>Q302*H302</f>
        <v>0</v>
      </c>
      <c r="S302" s="231">
        <v>0</v>
      </c>
      <c r="T302" s="232">
        <f>S302*H302</f>
        <v>0</v>
      </c>
      <c r="AR302" s="24" t="s">
        <v>177</v>
      </c>
      <c r="AT302" s="24" t="s">
        <v>160</v>
      </c>
      <c r="AU302" s="24" t="s">
        <v>92</v>
      </c>
      <c r="AY302" s="24" t="s">
        <v>157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24" t="s">
        <v>90</v>
      </c>
      <c r="BK302" s="233">
        <f>ROUND(I302*H302,2)</f>
        <v>0</v>
      </c>
      <c r="BL302" s="24" t="s">
        <v>177</v>
      </c>
      <c r="BM302" s="24" t="s">
        <v>573</v>
      </c>
    </row>
    <row r="303" s="13" customFormat="1">
      <c r="B303" s="276"/>
      <c r="C303" s="277"/>
      <c r="D303" s="234" t="s">
        <v>182</v>
      </c>
      <c r="E303" s="278" t="s">
        <v>80</v>
      </c>
      <c r="F303" s="279" t="s">
        <v>556</v>
      </c>
      <c r="G303" s="277"/>
      <c r="H303" s="278" t="s">
        <v>80</v>
      </c>
      <c r="I303" s="280"/>
      <c r="J303" s="277"/>
      <c r="K303" s="277"/>
      <c r="L303" s="281"/>
      <c r="M303" s="282"/>
      <c r="N303" s="283"/>
      <c r="O303" s="283"/>
      <c r="P303" s="283"/>
      <c r="Q303" s="283"/>
      <c r="R303" s="283"/>
      <c r="S303" s="283"/>
      <c r="T303" s="284"/>
      <c r="AT303" s="285" t="s">
        <v>182</v>
      </c>
      <c r="AU303" s="285" t="s">
        <v>92</v>
      </c>
      <c r="AV303" s="13" t="s">
        <v>90</v>
      </c>
      <c r="AW303" s="13" t="s">
        <v>44</v>
      </c>
      <c r="AX303" s="13" t="s">
        <v>82</v>
      </c>
      <c r="AY303" s="285" t="s">
        <v>157</v>
      </c>
    </row>
    <row r="304" s="11" customFormat="1">
      <c r="B304" s="237"/>
      <c r="C304" s="238"/>
      <c r="D304" s="234" t="s">
        <v>182</v>
      </c>
      <c r="E304" s="239" t="s">
        <v>80</v>
      </c>
      <c r="F304" s="240" t="s">
        <v>491</v>
      </c>
      <c r="G304" s="238"/>
      <c r="H304" s="241">
        <v>313.14400000000001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182</v>
      </c>
      <c r="AU304" s="247" t="s">
        <v>92</v>
      </c>
      <c r="AV304" s="11" t="s">
        <v>92</v>
      </c>
      <c r="AW304" s="11" t="s">
        <v>44</v>
      </c>
      <c r="AX304" s="11" t="s">
        <v>82</v>
      </c>
      <c r="AY304" s="247" t="s">
        <v>157</v>
      </c>
    </row>
    <row r="305" s="11" customFormat="1">
      <c r="B305" s="237"/>
      <c r="C305" s="238"/>
      <c r="D305" s="234" t="s">
        <v>182</v>
      </c>
      <c r="E305" s="239" t="s">
        <v>80</v>
      </c>
      <c r="F305" s="240" t="s">
        <v>492</v>
      </c>
      <c r="G305" s="238"/>
      <c r="H305" s="241">
        <v>30.318000000000001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182</v>
      </c>
      <c r="AU305" s="247" t="s">
        <v>92</v>
      </c>
      <c r="AV305" s="11" t="s">
        <v>92</v>
      </c>
      <c r="AW305" s="11" t="s">
        <v>44</v>
      </c>
      <c r="AX305" s="11" t="s">
        <v>82</v>
      </c>
      <c r="AY305" s="247" t="s">
        <v>157</v>
      </c>
    </row>
    <row r="306" s="11" customFormat="1">
      <c r="B306" s="237"/>
      <c r="C306" s="238"/>
      <c r="D306" s="234" t="s">
        <v>182</v>
      </c>
      <c r="E306" s="239" t="s">
        <v>80</v>
      </c>
      <c r="F306" s="240" t="s">
        <v>493</v>
      </c>
      <c r="G306" s="238"/>
      <c r="H306" s="241">
        <v>15.882999999999999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182</v>
      </c>
      <c r="AU306" s="247" t="s">
        <v>92</v>
      </c>
      <c r="AV306" s="11" t="s">
        <v>92</v>
      </c>
      <c r="AW306" s="11" t="s">
        <v>44</v>
      </c>
      <c r="AX306" s="11" t="s">
        <v>82</v>
      </c>
      <c r="AY306" s="247" t="s">
        <v>157</v>
      </c>
    </row>
    <row r="307" s="13" customFormat="1">
      <c r="B307" s="276"/>
      <c r="C307" s="277"/>
      <c r="D307" s="234" t="s">
        <v>182</v>
      </c>
      <c r="E307" s="278" t="s">
        <v>80</v>
      </c>
      <c r="F307" s="279" t="s">
        <v>557</v>
      </c>
      <c r="G307" s="277"/>
      <c r="H307" s="278" t="s">
        <v>80</v>
      </c>
      <c r="I307" s="280"/>
      <c r="J307" s="277"/>
      <c r="K307" s="277"/>
      <c r="L307" s="281"/>
      <c r="M307" s="282"/>
      <c r="N307" s="283"/>
      <c r="O307" s="283"/>
      <c r="P307" s="283"/>
      <c r="Q307" s="283"/>
      <c r="R307" s="283"/>
      <c r="S307" s="283"/>
      <c r="T307" s="284"/>
      <c r="AT307" s="285" t="s">
        <v>182</v>
      </c>
      <c r="AU307" s="285" t="s">
        <v>92</v>
      </c>
      <c r="AV307" s="13" t="s">
        <v>90</v>
      </c>
      <c r="AW307" s="13" t="s">
        <v>44</v>
      </c>
      <c r="AX307" s="13" t="s">
        <v>82</v>
      </c>
      <c r="AY307" s="285" t="s">
        <v>157</v>
      </c>
    </row>
    <row r="308" s="11" customFormat="1">
      <c r="B308" s="237"/>
      <c r="C308" s="238"/>
      <c r="D308" s="234" t="s">
        <v>182</v>
      </c>
      <c r="E308" s="239" t="s">
        <v>80</v>
      </c>
      <c r="F308" s="240" t="s">
        <v>495</v>
      </c>
      <c r="G308" s="238"/>
      <c r="H308" s="241">
        <v>326.58100000000002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182</v>
      </c>
      <c r="AU308" s="247" t="s">
        <v>92</v>
      </c>
      <c r="AV308" s="11" t="s">
        <v>92</v>
      </c>
      <c r="AW308" s="11" t="s">
        <v>44</v>
      </c>
      <c r="AX308" s="11" t="s">
        <v>82</v>
      </c>
      <c r="AY308" s="247" t="s">
        <v>157</v>
      </c>
    </row>
    <row r="309" s="11" customFormat="1">
      <c r="B309" s="237"/>
      <c r="C309" s="238"/>
      <c r="D309" s="234" t="s">
        <v>182</v>
      </c>
      <c r="E309" s="239" t="s">
        <v>80</v>
      </c>
      <c r="F309" s="240" t="s">
        <v>496</v>
      </c>
      <c r="G309" s="238"/>
      <c r="H309" s="241">
        <v>72.656000000000006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182</v>
      </c>
      <c r="AU309" s="247" t="s">
        <v>92</v>
      </c>
      <c r="AV309" s="11" t="s">
        <v>92</v>
      </c>
      <c r="AW309" s="11" t="s">
        <v>44</v>
      </c>
      <c r="AX309" s="11" t="s">
        <v>82</v>
      </c>
      <c r="AY309" s="247" t="s">
        <v>157</v>
      </c>
    </row>
    <row r="310" s="13" customFormat="1">
      <c r="B310" s="276"/>
      <c r="C310" s="277"/>
      <c r="D310" s="234" t="s">
        <v>182</v>
      </c>
      <c r="E310" s="278" t="s">
        <v>80</v>
      </c>
      <c r="F310" s="279" t="s">
        <v>558</v>
      </c>
      <c r="G310" s="277"/>
      <c r="H310" s="278" t="s">
        <v>80</v>
      </c>
      <c r="I310" s="280"/>
      <c r="J310" s="277"/>
      <c r="K310" s="277"/>
      <c r="L310" s="281"/>
      <c r="M310" s="282"/>
      <c r="N310" s="283"/>
      <c r="O310" s="283"/>
      <c r="P310" s="283"/>
      <c r="Q310" s="283"/>
      <c r="R310" s="283"/>
      <c r="S310" s="283"/>
      <c r="T310" s="284"/>
      <c r="AT310" s="285" t="s">
        <v>182</v>
      </c>
      <c r="AU310" s="285" t="s">
        <v>92</v>
      </c>
      <c r="AV310" s="13" t="s">
        <v>90</v>
      </c>
      <c r="AW310" s="13" t="s">
        <v>44</v>
      </c>
      <c r="AX310" s="13" t="s">
        <v>82</v>
      </c>
      <c r="AY310" s="285" t="s">
        <v>157</v>
      </c>
    </row>
    <row r="311" s="11" customFormat="1">
      <c r="B311" s="237"/>
      <c r="C311" s="238"/>
      <c r="D311" s="234" t="s">
        <v>182</v>
      </c>
      <c r="E311" s="239" t="s">
        <v>80</v>
      </c>
      <c r="F311" s="240" t="s">
        <v>484</v>
      </c>
      <c r="G311" s="238"/>
      <c r="H311" s="241">
        <v>3.5800000000000001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AT311" s="247" t="s">
        <v>182</v>
      </c>
      <c r="AU311" s="247" t="s">
        <v>92</v>
      </c>
      <c r="AV311" s="11" t="s">
        <v>92</v>
      </c>
      <c r="AW311" s="11" t="s">
        <v>44</v>
      </c>
      <c r="AX311" s="11" t="s">
        <v>82</v>
      </c>
      <c r="AY311" s="247" t="s">
        <v>157</v>
      </c>
    </row>
    <row r="312" s="13" customFormat="1">
      <c r="B312" s="276"/>
      <c r="C312" s="277"/>
      <c r="D312" s="234" t="s">
        <v>182</v>
      </c>
      <c r="E312" s="278" t="s">
        <v>80</v>
      </c>
      <c r="F312" s="279" t="s">
        <v>559</v>
      </c>
      <c r="G312" s="277"/>
      <c r="H312" s="278" t="s">
        <v>80</v>
      </c>
      <c r="I312" s="280"/>
      <c r="J312" s="277"/>
      <c r="K312" s="277"/>
      <c r="L312" s="281"/>
      <c r="M312" s="282"/>
      <c r="N312" s="283"/>
      <c r="O312" s="283"/>
      <c r="P312" s="283"/>
      <c r="Q312" s="283"/>
      <c r="R312" s="283"/>
      <c r="S312" s="283"/>
      <c r="T312" s="284"/>
      <c r="AT312" s="285" t="s">
        <v>182</v>
      </c>
      <c r="AU312" s="285" t="s">
        <v>92</v>
      </c>
      <c r="AV312" s="13" t="s">
        <v>90</v>
      </c>
      <c r="AW312" s="13" t="s">
        <v>44</v>
      </c>
      <c r="AX312" s="13" t="s">
        <v>82</v>
      </c>
      <c r="AY312" s="285" t="s">
        <v>157</v>
      </c>
    </row>
    <row r="313" s="11" customFormat="1">
      <c r="B313" s="237"/>
      <c r="C313" s="238"/>
      <c r="D313" s="234" t="s">
        <v>182</v>
      </c>
      <c r="E313" s="239" t="s">
        <v>80</v>
      </c>
      <c r="F313" s="240" t="s">
        <v>560</v>
      </c>
      <c r="G313" s="238"/>
      <c r="H313" s="241">
        <v>49.5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AT313" s="247" t="s">
        <v>182</v>
      </c>
      <c r="AU313" s="247" t="s">
        <v>92</v>
      </c>
      <c r="AV313" s="11" t="s">
        <v>92</v>
      </c>
      <c r="AW313" s="11" t="s">
        <v>44</v>
      </c>
      <c r="AX313" s="11" t="s">
        <v>82</v>
      </c>
      <c r="AY313" s="247" t="s">
        <v>157</v>
      </c>
    </row>
    <row r="314" s="13" customFormat="1">
      <c r="B314" s="276"/>
      <c r="C314" s="277"/>
      <c r="D314" s="234" t="s">
        <v>182</v>
      </c>
      <c r="E314" s="278" t="s">
        <v>80</v>
      </c>
      <c r="F314" s="279" t="s">
        <v>561</v>
      </c>
      <c r="G314" s="277"/>
      <c r="H314" s="278" t="s">
        <v>80</v>
      </c>
      <c r="I314" s="280"/>
      <c r="J314" s="277"/>
      <c r="K314" s="277"/>
      <c r="L314" s="281"/>
      <c r="M314" s="282"/>
      <c r="N314" s="283"/>
      <c r="O314" s="283"/>
      <c r="P314" s="283"/>
      <c r="Q314" s="283"/>
      <c r="R314" s="283"/>
      <c r="S314" s="283"/>
      <c r="T314" s="284"/>
      <c r="AT314" s="285" t="s">
        <v>182</v>
      </c>
      <c r="AU314" s="285" t="s">
        <v>92</v>
      </c>
      <c r="AV314" s="13" t="s">
        <v>90</v>
      </c>
      <c r="AW314" s="13" t="s">
        <v>44</v>
      </c>
      <c r="AX314" s="13" t="s">
        <v>82</v>
      </c>
      <c r="AY314" s="285" t="s">
        <v>157</v>
      </c>
    </row>
    <row r="315" s="11" customFormat="1">
      <c r="B315" s="237"/>
      <c r="C315" s="238"/>
      <c r="D315" s="234" t="s">
        <v>182</v>
      </c>
      <c r="E315" s="239" t="s">
        <v>80</v>
      </c>
      <c r="F315" s="240" t="s">
        <v>562</v>
      </c>
      <c r="G315" s="238"/>
      <c r="H315" s="241">
        <v>8.5679999999999996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182</v>
      </c>
      <c r="AU315" s="247" t="s">
        <v>92</v>
      </c>
      <c r="AV315" s="11" t="s">
        <v>92</v>
      </c>
      <c r="AW315" s="11" t="s">
        <v>44</v>
      </c>
      <c r="AX315" s="11" t="s">
        <v>82</v>
      </c>
      <c r="AY315" s="247" t="s">
        <v>157</v>
      </c>
    </row>
    <row r="316" s="13" customFormat="1">
      <c r="B316" s="276"/>
      <c r="C316" s="277"/>
      <c r="D316" s="234" t="s">
        <v>182</v>
      </c>
      <c r="E316" s="278" t="s">
        <v>80</v>
      </c>
      <c r="F316" s="279" t="s">
        <v>568</v>
      </c>
      <c r="G316" s="277"/>
      <c r="H316" s="278" t="s">
        <v>80</v>
      </c>
      <c r="I316" s="280"/>
      <c r="J316" s="277"/>
      <c r="K316" s="277"/>
      <c r="L316" s="281"/>
      <c r="M316" s="282"/>
      <c r="N316" s="283"/>
      <c r="O316" s="283"/>
      <c r="P316" s="283"/>
      <c r="Q316" s="283"/>
      <c r="R316" s="283"/>
      <c r="S316" s="283"/>
      <c r="T316" s="284"/>
      <c r="AT316" s="285" t="s">
        <v>182</v>
      </c>
      <c r="AU316" s="285" t="s">
        <v>92</v>
      </c>
      <c r="AV316" s="13" t="s">
        <v>90</v>
      </c>
      <c r="AW316" s="13" t="s">
        <v>44</v>
      </c>
      <c r="AX316" s="13" t="s">
        <v>82</v>
      </c>
      <c r="AY316" s="285" t="s">
        <v>157</v>
      </c>
    </row>
    <row r="317" s="11" customFormat="1">
      <c r="B317" s="237"/>
      <c r="C317" s="238"/>
      <c r="D317" s="234" t="s">
        <v>182</v>
      </c>
      <c r="E317" s="239" t="s">
        <v>80</v>
      </c>
      <c r="F317" s="240" t="s">
        <v>454</v>
      </c>
      <c r="G317" s="238"/>
      <c r="H317" s="241">
        <v>28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182</v>
      </c>
      <c r="AU317" s="247" t="s">
        <v>92</v>
      </c>
      <c r="AV317" s="11" t="s">
        <v>92</v>
      </c>
      <c r="AW317" s="11" t="s">
        <v>44</v>
      </c>
      <c r="AX317" s="11" t="s">
        <v>82</v>
      </c>
      <c r="AY317" s="247" t="s">
        <v>157</v>
      </c>
    </row>
    <row r="318" s="13" customFormat="1">
      <c r="B318" s="276"/>
      <c r="C318" s="277"/>
      <c r="D318" s="234" t="s">
        <v>182</v>
      </c>
      <c r="E318" s="278" t="s">
        <v>80</v>
      </c>
      <c r="F318" s="279" t="s">
        <v>569</v>
      </c>
      <c r="G318" s="277"/>
      <c r="H318" s="278" t="s">
        <v>80</v>
      </c>
      <c r="I318" s="280"/>
      <c r="J318" s="277"/>
      <c r="K318" s="277"/>
      <c r="L318" s="281"/>
      <c r="M318" s="282"/>
      <c r="N318" s="283"/>
      <c r="O318" s="283"/>
      <c r="P318" s="283"/>
      <c r="Q318" s="283"/>
      <c r="R318" s="283"/>
      <c r="S318" s="283"/>
      <c r="T318" s="284"/>
      <c r="AT318" s="285" t="s">
        <v>182</v>
      </c>
      <c r="AU318" s="285" t="s">
        <v>92</v>
      </c>
      <c r="AV318" s="13" t="s">
        <v>90</v>
      </c>
      <c r="AW318" s="13" t="s">
        <v>44</v>
      </c>
      <c r="AX318" s="13" t="s">
        <v>82</v>
      </c>
      <c r="AY318" s="285" t="s">
        <v>157</v>
      </c>
    </row>
    <row r="319" s="11" customFormat="1">
      <c r="B319" s="237"/>
      <c r="C319" s="238"/>
      <c r="D319" s="234" t="s">
        <v>182</v>
      </c>
      <c r="E319" s="239" t="s">
        <v>80</v>
      </c>
      <c r="F319" s="240" t="s">
        <v>454</v>
      </c>
      <c r="G319" s="238"/>
      <c r="H319" s="241">
        <v>28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182</v>
      </c>
      <c r="AU319" s="247" t="s">
        <v>92</v>
      </c>
      <c r="AV319" s="11" t="s">
        <v>92</v>
      </c>
      <c r="AW319" s="11" t="s">
        <v>44</v>
      </c>
      <c r="AX319" s="11" t="s">
        <v>82</v>
      </c>
      <c r="AY319" s="247" t="s">
        <v>157</v>
      </c>
    </row>
    <row r="320" s="13" customFormat="1">
      <c r="B320" s="276"/>
      <c r="C320" s="277"/>
      <c r="D320" s="234" t="s">
        <v>182</v>
      </c>
      <c r="E320" s="278" t="s">
        <v>80</v>
      </c>
      <c r="F320" s="279" t="s">
        <v>458</v>
      </c>
      <c r="G320" s="277"/>
      <c r="H320" s="278" t="s">
        <v>80</v>
      </c>
      <c r="I320" s="280"/>
      <c r="J320" s="277"/>
      <c r="K320" s="277"/>
      <c r="L320" s="281"/>
      <c r="M320" s="282"/>
      <c r="N320" s="283"/>
      <c r="O320" s="283"/>
      <c r="P320" s="283"/>
      <c r="Q320" s="283"/>
      <c r="R320" s="283"/>
      <c r="S320" s="283"/>
      <c r="T320" s="284"/>
      <c r="AT320" s="285" t="s">
        <v>182</v>
      </c>
      <c r="AU320" s="285" t="s">
        <v>92</v>
      </c>
      <c r="AV320" s="13" t="s">
        <v>90</v>
      </c>
      <c r="AW320" s="13" t="s">
        <v>44</v>
      </c>
      <c r="AX320" s="13" t="s">
        <v>82</v>
      </c>
      <c r="AY320" s="285" t="s">
        <v>157</v>
      </c>
    </row>
    <row r="321" s="11" customFormat="1">
      <c r="B321" s="237"/>
      <c r="C321" s="238"/>
      <c r="D321" s="234" t="s">
        <v>182</v>
      </c>
      <c r="E321" s="239" t="s">
        <v>80</v>
      </c>
      <c r="F321" s="240" t="s">
        <v>459</v>
      </c>
      <c r="G321" s="238"/>
      <c r="H321" s="241">
        <v>46.887999999999998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AT321" s="247" t="s">
        <v>182</v>
      </c>
      <c r="AU321" s="247" t="s">
        <v>92</v>
      </c>
      <c r="AV321" s="11" t="s">
        <v>92</v>
      </c>
      <c r="AW321" s="11" t="s">
        <v>44</v>
      </c>
      <c r="AX321" s="11" t="s">
        <v>82</v>
      </c>
      <c r="AY321" s="247" t="s">
        <v>157</v>
      </c>
    </row>
    <row r="322" s="13" customFormat="1">
      <c r="B322" s="276"/>
      <c r="C322" s="277"/>
      <c r="D322" s="234" t="s">
        <v>182</v>
      </c>
      <c r="E322" s="278" t="s">
        <v>80</v>
      </c>
      <c r="F322" s="279" t="s">
        <v>460</v>
      </c>
      <c r="G322" s="277"/>
      <c r="H322" s="278" t="s">
        <v>80</v>
      </c>
      <c r="I322" s="280"/>
      <c r="J322" s="277"/>
      <c r="K322" s="277"/>
      <c r="L322" s="281"/>
      <c r="M322" s="282"/>
      <c r="N322" s="283"/>
      <c r="O322" s="283"/>
      <c r="P322" s="283"/>
      <c r="Q322" s="283"/>
      <c r="R322" s="283"/>
      <c r="S322" s="283"/>
      <c r="T322" s="284"/>
      <c r="AT322" s="285" t="s">
        <v>182</v>
      </c>
      <c r="AU322" s="285" t="s">
        <v>92</v>
      </c>
      <c r="AV322" s="13" t="s">
        <v>90</v>
      </c>
      <c r="AW322" s="13" t="s">
        <v>44</v>
      </c>
      <c r="AX322" s="13" t="s">
        <v>82</v>
      </c>
      <c r="AY322" s="285" t="s">
        <v>157</v>
      </c>
    </row>
    <row r="323" s="11" customFormat="1">
      <c r="B323" s="237"/>
      <c r="C323" s="238"/>
      <c r="D323" s="234" t="s">
        <v>182</v>
      </c>
      <c r="E323" s="239" t="s">
        <v>80</v>
      </c>
      <c r="F323" s="240" t="s">
        <v>461</v>
      </c>
      <c r="G323" s="238"/>
      <c r="H323" s="241">
        <v>28.312999999999999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AT323" s="247" t="s">
        <v>182</v>
      </c>
      <c r="AU323" s="247" t="s">
        <v>92</v>
      </c>
      <c r="AV323" s="11" t="s">
        <v>92</v>
      </c>
      <c r="AW323" s="11" t="s">
        <v>44</v>
      </c>
      <c r="AX323" s="11" t="s">
        <v>82</v>
      </c>
      <c r="AY323" s="247" t="s">
        <v>157</v>
      </c>
    </row>
    <row r="324" s="13" customFormat="1">
      <c r="B324" s="276"/>
      <c r="C324" s="277"/>
      <c r="D324" s="234" t="s">
        <v>182</v>
      </c>
      <c r="E324" s="278" t="s">
        <v>80</v>
      </c>
      <c r="F324" s="279" t="s">
        <v>462</v>
      </c>
      <c r="G324" s="277"/>
      <c r="H324" s="278" t="s">
        <v>80</v>
      </c>
      <c r="I324" s="280"/>
      <c r="J324" s="277"/>
      <c r="K324" s="277"/>
      <c r="L324" s="281"/>
      <c r="M324" s="282"/>
      <c r="N324" s="283"/>
      <c r="O324" s="283"/>
      <c r="P324" s="283"/>
      <c r="Q324" s="283"/>
      <c r="R324" s="283"/>
      <c r="S324" s="283"/>
      <c r="T324" s="284"/>
      <c r="AT324" s="285" t="s">
        <v>182</v>
      </c>
      <c r="AU324" s="285" t="s">
        <v>92</v>
      </c>
      <c r="AV324" s="13" t="s">
        <v>90</v>
      </c>
      <c r="AW324" s="13" t="s">
        <v>44</v>
      </c>
      <c r="AX324" s="13" t="s">
        <v>82</v>
      </c>
      <c r="AY324" s="285" t="s">
        <v>157</v>
      </c>
    </row>
    <row r="325" s="11" customFormat="1">
      <c r="B325" s="237"/>
      <c r="C325" s="238"/>
      <c r="D325" s="234" t="s">
        <v>182</v>
      </c>
      <c r="E325" s="239" t="s">
        <v>80</v>
      </c>
      <c r="F325" s="240" t="s">
        <v>463</v>
      </c>
      <c r="G325" s="238"/>
      <c r="H325" s="241">
        <v>38.374000000000002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182</v>
      </c>
      <c r="AU325" s="247" t="s">
        <v>92</v>
      </c>
      <c r="AV325" s="11" t="s">
        <v>92</v>
      </c>
      <c r="AW325" s="11" t="s">
        <v>44</v>
      </c>
      <c r="AX325" s="11" t="s">
        <v>82</v>
      </c>
      <c r="AY325" s="247" t="s">
        <v>157</v>
      </c>
    </row>
    <row r="326" s="13" customFormat="1">
      <c r="B326" s="276"/>
      <c r="C326" s="277"/>
      <c r="D326" s="234" t="s">
        <v>182</v>
      </c>
      <c r="E326" s="278" t="s">
        <v>80</v>
      </c>
      <c r="F326" s="279" t="s">
        <v>464</v>
      </c>
      <c r="G326" s="277"/>
      <c r="H326" s="278" t="s">
        <v>80</v>
      </c>
      <c r="I326" s="280"/>
      <c r="J326" s="277"/>
      <c r="K326" s="277"/>
      <c r="L326" s="281"/>
      <c r="M326" s="282"/>
      <c r="N326" s="283"/>
      <c r="O326" s="283"/>
      <c r="P326" s="283"/>
      <c r="Q326" s="283"/>
      <c r="R326" s="283"/>
      <c r="S326" s="283"/>
      <c r="T326" s="284"/>
      <c r="AT326" s="285" t="s">
        <v>182</v>
      </c>
      <c r="AU326" s="285" t="s">
        <v>92</v>
      </c>
      <c r="AV326" s="13" t="s">
        <v>90</v>
      </c>
      <c r="AW326" s="13" t="s">
        <v>44</v>
      </c>
      <c r="AX326" s="13" t="s">
        <v>82</v>
      </c>
      <c r="AY326" s="285" t="s">
        <v>157</v>
      </c>
    </row>
    <row r="327" s="11" customFormat="1">
      <c r="B327" s="237"/>
      <c r="C327" s="238"/>
      <c r="D327" s="234" t="s">
        <v>182</v>
      </c>
      <c r="E327" s="239" t="s">
        <v>80</v>
      </c>
      <c r="F327" s="240" t="s">
        <v>465</v>
      </c>
      <c r="G327" s="238"/>
      <c r="H327" s="241">
        <v>65.137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AT327" s="247" t="s">
        <v>182</v>
      </c>
      <c r="AU327" s="247" t="s">
        <v>92</v>
      </c>
      <c r="AV327" s="11" t="s">
        <v>92</v>
      </c>
      <c r="AW327" s="11" t="s">
        <v>44</v>
      </c>
      <c r="AX327" s="11" t="s">
        <v>82</v>
      </c>
      <c r="AY327" s="247" t="s">
        <v>157</v>
      </c>
    </row>
    <row r="328" s="13" customFormat="1">
      <c r="B328" s="276"/>
      <c r="C328" s="277"/>
      <c r="D328" s="234" t="s">
        <v>182</v>
      </c>
      <c r="E328" s="278" t="s">
        <v>80</v>
      </c>
      <c r="F328" s="279" t="s">
        <v>466</v>
      </c>
      <c r="G328" s="277"/>
      <c r="H328" s="278" t="s">
        <v>80</v>
      </c>
      <c r="I328" s="280"/>
      <c r="J328" s="277"/>
      <c r="K328" s="277"/>
      <c r="L328" s="281"/>
      <c r="M328" s="282"/>
      <c r="N328" s="283"/>
      <c r="O328" s="283"/>
      <c r="P328" s="283"/>
      <c r="Q328" s="283"/>
      <c r="R328" s="283"/>
      <c r="S328" s="283"/>
      <c r="T328" s="284"/>
      <c r="AT328" s="285" t="s">
        <v>182</v>
      </c>
      <c r="AU328" s="285" t="s">
        <v>92</v>
      </c>
      <c r="AV328" s="13" t="s">
        <v>90</v>
      </c>
      <c r="AW328" s="13" t="s">
        <v>44</v>
      </c>
      <c r="AX328" s="13" t="s">
        <v>82</v>
      </c>
      <c r="AY328" s="285" t="s">
        <v>157</v>
      </c>
    </row>
    <row r="329" s="11" customFormat="1">
      <c r="B329" s="237"/>
      <c r="C329" s="238"/>
      <c r="D329" s="234" t="s">
        <v>182</v>
      </c>
      <c r="E329" s="239" t="s">
        <v>80</v>
      </c>
      <c r="F329" s="240" t="s">
        <v>467</v>
      </c>
      <c r="G329" s="238"/>
      <c r="H329" s="241">
        <v>60.417999999999999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182</v>
      </c>
      <c r="AU329" s="247" t="s">
        <v>92</v>
      </c>
      <c r="AV329" s="11" t="s">
        <v>92</v>
      </c>
      <c r="AW329" s="11" t="s">
        <v>44</v>
      </c>
      <c r="AX329" s="11" t="s">
        <v>82</v>
      </c>
      <c r="AY329" s="247" t="s">
        <v>157</v>
      </c>
    </row>
    <row r="330" s="13" customFormat="1">
      <c r="B330" s="276"/>
      <c r="C330" s="277"/>
      <c r="D330" s="234" t="s">
        <v>182</v>
      </c>
      <c r="E330" s="278" t="s">
        <v>80</v>
      </c>
      <c r="F330" s="279" t="s">
        <v>468</v>
      </c>
      <c r="G330" s="277"/>
      <c r="H330" s="278" t="s">
        <v>80</v>
      </c>
      <c r="I330" s="280"/>
      <c r="J330" s="277"/>
      <c r="K330" s="277"/>
      <c r="L330" s="281"/>
      <c r="M330" s="282"/>
      <c r="N330" s="283"/>
      <c r="O330" s="283"/>
      <c r="P330" s="283"/>
      <c r="Q330" s="283"/>
      <c r="R330" s="283"/>
      <c r="S330" s="283"/>
      <c r="T330" s="284"/>
      <c r="AT330" s="285" t="s">
        <v>182</v>
      </c>
      <c r="AU330" s="285" t="s">
        <v>92</v>
      </c>
      <c r="AV330" s="13" t="s">
        <v>90</v>
      </c>
      <c r="AW330" s="13" t="s">
        <v>44</v>
      </c>
      <c r="AX330" s="13" t="s">
        <v>82</v>
      </c>
      <c r="AY330" s="285" t="s">
        <v>157</v>
      </c>
    </row>
    <row r="331" s="11" customFormat="1">
      <c r="B331" s="237"/>
      <c r="C331" s="238"/>
      <c r="D331" s="234" t="s">
        <v>182</v>
      </c>
      <c r="E331" s="239" t="s">
        <v>80</v>
      </c>
      <c r="F331" s="240" t="s">
        <v>469</v>
      </c>
      <c r="G331" s="238"/>
      <c r="H331" s="241">
        <v>28.448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182</v>
      </c>
      <c r="AU331" s="247" t="s">
        <v>92</v>
      </c>
      <c r="AV331" s="11" t="s">
        <v>92</v>
      </c>
      <c r="AW331" s="11" t="s">
        <v>44</v>
      </c>
      <c r="AX331" s="11" t="s">
        <v>82</v>
      </c>
      <c r="AY331" s="247" t="s">
        <v>157</v>
      </c>
    </row>
    <row r="332" s="13" customFormat="1">
      <c r="B332" s="276"/>
      <c r="C332" s="277"/>
      <c r="D332" s="234" t="s">
        <v>182</v>
      </c>
      <c r="E332" s="278" t="s">
        <v>80</v>
      </c>
      <c r="F332" s="279" t="s">
        <v>470</v>
      </c>
      <c r="G332" s="277"/>
      <c r="H332" s="278" t="s">
        <v>80</v>
      </c>
      <c r="I332" s="280"/>
      <c r="J332" s="277"/>
      <c r="K332" s="277"/>
      <c r="L332" s="281"/>
      <c r="M332" s="282"/>
      <c r="N332" s="283"/>
      <c r="O332" s="283"/>
      <c r="P332" s="283"/>
      <c r="Q332" s="283"/>
      <c r="R332" s="283"/>
      <c r="S332" s="283"/>
      <c r="T332" s="284"/>
      <c r="AT332" s="285" t="s">
        <v>182</v>
      </c>
      <c r="AU332" s="285" t="s">
        <v>92</v>
      </c>
      <c r="AV332" s="13" t="s">
        <v>90</v>
      </c>
      <c r="AW332" s="13" t="s">
        <v>44</v>
      </c>
      <c r="AX332" s="13" t="s">
        <v>82</v>
      </c>
      <c r="AY332" s="285" t="s">
        <v>157</v>
      </c>
    </row>
    <row r="333" s="11" customFormat="1">
      <c r="B333" s="237"/>
      <c r="C333" s="238"/>
      <c r="D333" s="234" t="s">
        <v>182</v>
      </c>
      <c r="E333" s="239" t="s">
        <v>80</v>
      </c>
      <c r="F333" s="240" t="s">
        <v>471</v>
      </c>
      <c r="G333" s="238"/>
      <c r="H333" s="241">
        <v>19.155999999999999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182</v>
      </c>
      <c r="AU333" s="247" t="s">
        <v>92</v>
      </c>
      <c r="AV333" s="11" t="s">
        <v>92</v>
      </c>
      <c r="AW333" s="11" t="s">
        <v>44</v>
      </c>
      <c r="AX333" s="11" t="s">
        <v>82</v>
      </c>
      <c r="AY333" s="247" t="s">
        <v>157</v>
      </c>
    </row>
    <row r="334" s="13" customFormat="1">
      <c r="B334" s="276"/>
      <c r="C334" s="277"/>
      <c r="D334" s="234" t="s">
        <v>182</v>
      </c>
      <c r="E334" s="278" t="s">
        <v>80</v>
      </c>
      <c r="F334" s="279" t="s">
        <v>472</v>
      </c>
      <c r="G334" s="277"/>
      <c r="H334" s="278" t="s">
        <v>80</v>
      </c>
      <c r="I334" s="280"/>
      <c r="J334" s="277"/>
      <c r="K334" s="277"/>
      <c r="L334" s="281"/>
      <c r="M334" s="282"/>
      <c r="N334" s="283"/>
      <c r="O334" s="283"/>
      <c r="P334" s="283"/>
      <c r="Q334" s="283"/>
      <c r="R334" s="283"/>
      <c r="S334" s="283"/>
      <c r="T334" s="284"/>
      <c r="AT334" s="285" t="s">
        <v>182</v>
      </c>
      <c r="AU334" s="285" t="s">
        <v>92</v>
      </c>
      <c r="AV334" s="13" t="s">
        <v>90</v>
      </c>
      <c r="AW334" s="13" t="s">
        <v>44</v>
      </c>
      <c r="AX334" s="13" t="s">
        <v>82</v>
      </c>
      <c r="AY334" s="285" t="s">
        <v>157</v>
      </c>
    </row>
    <row r="335" s="11" customFormat="1">
      <c r="B335" s="237"/>
      <c r="C335" s="238"/>
      <c r="D335" s="234" t="s">
        <v>182</v>
      </c>
      <c r="E335" s="239" t="s">
        <v>80</v>
      </c>
      <c r="F335" s="240" t="s">
        <v>473</v>
      </c>
      <c r="G335" s="238"/>
      <c r="H335" s="241">
        <v>40.802999999999997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182</v>
      </c>
      <c r="AU335" s="247" t="s">
        <v>92</v>
      </c>
      <c r="AV335" s="11" t="s">
        <v>92</v>
      </c>
      <c r="AW335" s="11" t="s">
        <v>44</v>
      </c>
      <c r="AX335" s="11" t="s">
        <v>82</v>
      </c>
      <c r="AY335" s="247" t="s">
        <v>157</v>
      </c>
    </row>
    <row r="336" s="13" customFormat="1">
      <c r="B336" s="276"/>
      <c r="C336" s="277"/>
      <c r="D336" s="234" t="s">
        <v>182</v>
      </c>
      <c r="E336" s="278" t="s">
        <v>80</v>
      </c>
      <c r="F336" s="279" t="s">
        <v>474</v>
      </c>
      <c r="G336" s="277"/>
      <c r="H336" s="278" t="s">
        <v>80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182</v>
      </c>
      <c r="AU336" s="285" t="s">
        <v>92</v>
      </c>
      <c r="AV336" s="13" t="s">
        <v>90</v>
      </c>
      <c r="AW336" s="13" t="s">
        <v>44</v>
      </c>
      <c r="AX336" s="13" t="s">
        <v>82</v>
      </c>
      <c r="AY336" s="285" t="s">
        <v>157</v>
      </c>
    </row>
    <row r="337" s="11" customFormat="1">
      <c r="B337" s="237"/>
      <c r="C337" s="238"/>
      <c r="D337" s="234" t="s">
        <v>182</v>
      </c>
      <c r="E337" s="239" t="s">
        <v>80</v>
      </c>
      <c r="F337" s="240" t="s">
        <v>475</v>
      </c>
      <c r="G337" s="238"/>
      <c r="H337" s="241">
        <v>24.57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182</v>
      </c>
      <c r="AU337" s="247" t="s">
        <v>92</v>
      </c>
      <c r="AV337" s="11" t="s">
        <v>92</v>
      </c>
      <c r="AW337" s="11" t="s">
        <v>44</v>
      </c>
      <c r="AX337" s="11" t="s">
        <v>82</v>
      </c>
      <c r="AY337" s="247" t="s">
        <v>157</v>
      </c>
    </row>
    <row r="338" s="12" customFormat="1">
      <c r="B338" s="248"/>
      <c r="C338" s="249"/>
      <c r="D338" s="234" t="s">
        <v>182</v>
      </c>
      <c r="E338" s="250" t="s">
        <v>80</v>
      </c>
      <c r="F338" s="251" t="s">
        <v>183</v>
      </c>
      <c r="G338" s="249"/>
      <c r="H338" s="252">
        <v>1228.337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182</v>
      </c>
      <c r="AU338" s="258" t="s">
        <v>92</v>
      </c>
      <c r="AV338" s="12" t="s">
        <v>177</v>
      </c>
      <c r="AW338" s="12" t="s">
        <v>44</v>
      </c>
      <c r="AX338" s="12" t="s">
        <v>90</v>
      </c>
      <c r="AY338" s="258" t="s">
        <v>157</v>
      </c>
    </row>
    <row r="339" s="11" customFormat="1">
      <c r="B339" s="237"/>
      <c r="C339" s="238"/>
      <c r="D339" s="234" t="s">
        <v>182</v>
      </c>
      <c r="E339" s="238"/>
      <c r="F339" s="240" t="s">
        <v>574</v>
      </c>
      <c r="G339" s="238"/>
      <c r="H339" s="241">
        <v>12283.370000000001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AT339" s="247" t="s">
        <v>182</v>
      </c>
      <c r="AU339" s="247" t="s">
        <v>92</v>
      </c>
      <c r="AV339" s="11" t="s">
        <v>92</v>
      </c>
      <c r="AW339" s="11" t="s">
        <v>6</v>
      </c>
      <c r="AX339" s="11" t="s">
        <v>90</v>
      </c>
      <c r="AY339" s="247" t="s">
        <v>157</v>
      </c>
    </row>
    <row r="340" s="1" customFormat="1" ht="16.5" customHeight="1">
      <c r="B340" s="47"/>
      <c r="C340" s="222" t="s">
        <v>575</v>
      </c>
      <c r="D340" s="222" t="s">
        <v>160</v>
      </c>
      <c r="E340" s="223" t="s">
        <v>576</v>
      </c>
      <c r="F340" s="224" t="s">
        <v>577</v>
      </c>
      <c r="G340" s="225" t="s">
        <v>379</v>
      </c>
      <c r="H340" s="226">
        <v>163.80000000000001</v>
      </c>
      <c r="I340" s="227"/>
      <c r="J340" s="228">
        <f>ROUND(I340*H340,2)</f>
        <v>0</v>
      </c>
      <c r="K340" s="224" t="s">
        <v>164</v>
      </c>
      <c r="L340" s="73"/>
      <c r="M340" s="229" t="s">
        <v>80</v>
      </c>
      <c r="N340" s="230" t="s">
        <v>52</v>
      </c>
      <c r="O340" s="48"/>
      <c r="P340" s="231">
        <f>O340*H340</f>
        <v>0</v>
      </c>
      <c r="Q340" s="231">
        <v>0</v>
      </c>
      <c r="R340" s="231">
        <f>Q340*H340</f>
        <v>0</v>
      </c>
      <c r="S340" s="231">
        <v>0</v>
      </c>
      <c r="T340" s="232">
        <f>S340*H340</f>
        <v>0</v>
      </c>
      <c r="AR340" s="24" t="s">
        <v>177</v>
      </c>
      <c r="AT340" s="24" t="s">
        <v>160</v>
      </c>
      <c r="AU340" s="24" t="s">
        <v>92</v>
      </c>
      <c r="AY340" s="24" t="s">
        <v>157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24" t="s">
        <v>90</v>
      </c>
      <c r="BK340" s="233">
        <f>ROUND(I340*H340,2)</f>
        <v>0</v>
      </c>
      <c r="BL340" s="24" t="s">
        <v>177</v>
      </c>
      <c r="BM340" s="24" t="s">
        <v>578</v>
      </c>
    </row>
    <row r="341" s="11" customFormat="1">
      <c r="B341" s="237"/>
      <c r="C341" s="238"/>
      <c r="D341" s="234" t="s">
        <v>182</v>
      </c>
      <c r="E341" s="239" t="s">
        <v>80</v>
      </c>
      <c r="F341" s="240" t="s">
        <v>388</v>
      </c>
      <c r="G341" s="238"/>
      <c r="H341" s="241">
        <v>163.80000000000001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AT341" s="247" t="s">
        <v>182</v>
      </c>
      <c r="AU341" s="247" t="s">
        <v>92</v>
      </c>
      <c r="AV341" s="11" t="s">
        <v>92</v>
      </c>
      <c r="AW341" s="11" t="s">
        <v>44</v>
      </c>
      <c r="AX341" s="11" t="s">
        <v>82</v>
      </c>
      <c r="AY341" s="247" t="s">
        <v>157</v>
      </c>
    </row>
    <row r="342" s="12" customFormat="1">
      <c r="B342" s="248"/>
      <c r="C342" s="249"/>
      <c r="D342" s="234" t="s">
        <v>182</v>
      </c>
      <c r="E342" s="250" t="s">
        <v>80</v>
      </c>
      <c r="F342" s="251" t="s">
        <v>183</v>
      </c>
      <c r="G342" s="249"/>
      <c r="H342" s="252">
        <v>163.80000000000001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182</v>
      </c>
      <c r="AU342" s="258" t="s">
        <v>92</v>
      </c>
      <c r="AV342" s="12" t="s">
        <v>177</v>
      </c>
      <c r="AW342" s="12" t="s">
        <v>44</v>
      </c>
      <c r="AX342" s="12" t="s">
        <v>90</v>
      </c>
      <c r="AY342" s="258" t="s">
        <v>157</v>
      </c>
    </row>
    <row r="343" s="1" customFormat="1" ht="25.5" customHeight="1">
      <c r="B343" s="47"/>
      <c r="C343" s="222" t="s">
        <v>579</v>
      </c>
      <c r="D343" s="222" t="s">
        <v>160</v>
      </c>
      <c r="E343" s="223" t="s">
        <v>580</v>
      </c>
      <c r="F343" s="224" t="s">
        <v>581</v>
      </c>
      <c r="G343" s="225" t="s">
        <v>379</v>
      </c>
      <c r="H343" s="226">
        <v>2293.1999999999998</v>
      </c>
      <c r="I343" s="227"/>
      <c r="J343" s="228">
        <f>ROUND(I343*H343,2)</f>
        <v>0</v>
      </c>
      <c r="K343" s="224" t="s">
        <v>164</v>
      </c>
      <c r="L343" s="73"/>
      <c r="M343" s="229" t="s">
        <v>80</v>
      </c>
      <c r="N343" s="230" t="s">
        <v>52</v>
      </c>
      <c r="O343" s="48"/>
      <c r="P343" s="231">
        <f>O343*H343</f>
        <v>0</v>
      </c>
      <c r="Q343" s="231">
        <v>0</v>
      </c>
      <c r="R343" s="231">
        <f>Q343*H343</f>
        <v>0</v>
      </c>
      <c r="S343" s="231">
        <v>0</v>
      </c>
      <c r="T343" s="232">
        <f>S343*H343</f>
        <v>0</v>
      </c>
      <c r="AR343" s="24" t="s">
        <v>177</v>
      </c>
      <c r="AT343" s="24" t="s">
        <v>160</v>
      </c>
      <c r="AU343" s="24" t="s">
        <v>92</v>
      </c>
      <c r="AY343" s="24" t="s">
        <v>157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24" t="s">
        <v>90</v>
      </c>
      <c r="BK343" s="233">
        <f>ROUND(I343*H343,2)</f>
        <v>0</v>
      </c>
      <c r="BL343" s="24" t="s">
        <v>177</v>
      </c>
      <c r="BM343" s="24" t="s">
        <v>582</v>
      </c>
    </row>
    <row r="344" s="11" customFormat="1">
      <c r="B344" s="237"/>
      <c r="C344" s="238"/>
      <c r="D344" s="234" t="s">
        <v>182</v>
      </c>
      <c r="E344" s="239" t="s">
        <v>80</v>
      </c>
      <c r="F344" s="240" t="s">
        <v>388</v>
      </c>
      <c r="G344" s="238"/>
      <c r="H344" s="241">
        <v>163.80000000000001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182</v>
      </c>
      <c r="AU344" s="247" t="s">
        <v>92</v>
      </c>
      <c r="AV344" s="11" t="s">
        <v>92</v>
      </c>
      <c r="AW344" s="11" t="s">
        <v>44</v>
      </c>
      <c r="AX344" s="11" t="s">
        <v>82</v>
      </c>
      <c r="AY344" s="247" t="s">
        <v>157</v>
      </c>
    </row>
    <row r="345" s="12" customFormat="1">
      <c r="B345" s="248"/>
      <c r="C345" s="249"/>
      <c r="D345" s="234" t="s">
        <v>182</v>
      </c>
      <c r="E345" s="250" t="s">
        <v>80</v>
      </c>
      <c r="F345" s="251" t="s">
        <v>183</v>
      </c>
      <c r="G345" s="249"/>
      <c r="H345" s="252">
        <v>163.80000000000001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182</v>
      </c>
      <c r="AU345" s="258" t="s">
        <v>92</v>
      </c>
      <c r="AV345" s="12" t="s">
        <v>177</v>
      </c>
      <c r="AW345" s="12" t="s">
        <v>44</v>
      </c>
      <c r="AX345" s="12" t="s">
        <v>90</v>
      </c>
      <c r="AY345" s="258" t="s">
        <v>157</v>
      </c>
    </row>
    <row r="346" s="11" customFormat="1">
      <c r="B346" s="237"/>
      <c r="C346" s="238"/>
      <c r="D346" s="234" t="s">
        <v>182</v>
      </c>
      <c r="E346" s="238"/>
      <c r="F346" s="240" t="s">
        <v>583</v>
      </c>
      <c r="G346" s="238"/>
      <c r="H346" s="241">
        <v>2293.1999999999998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182</v>
      </c>
      <c r="AU346" s="247" t="s">
        <v>92</v>
      </c>
      <c r="AV346" s="11" t="s">
        <v>92</v>
      </c>
      <c r="AW346" s="11" t="s">
        <v>6</v>
      </c>
      <c r="AX346" s="11" t="s">
        <v>90</v>
      </c>
      <c r="AY346" s="247" t="s">
        <v>157</v>
      </c>
    </row>
    <row r="347" s="1" customFormat="1" ht="16.5" customHeight="1">
      <c r="B347" s="47"/>
      <c r="C347" s="222" t="s">
        <v>584</v>
      </c>
      <c r="D347" s="222" t="s">
        <v>160</v>
      </c>
      <c r="E347" s="223" t="s">
        <v>585</v>
      </c>
      <c r="F347" s="224" t="s">
        <v>586</v>
      </c>
      <c r="G347" s="225" t="s">
        <v>451</v>
      </c>
      <c r="H347" s="226">
        <v>7.1600000000000001</v>
      </c>
      <c r="I347" s="227"/>
      <c r="J347" s="228">
        <f>ROUND(I347*H347,2)</f>
        <v>0</v>
      </c>
      <c r="K347" s="224" t="s">
        <v>164</v>
      </c>
      <c r="L347" s="73"/>
      <c r="M347" s="229" t="s">
        <v>80</v>
      </c>
      <c r="N347" s="230" t="s">
        <v>52</v>
      </c>
      <c r="O347" s="48"/>
      <c r="P347" s="231">
        <f>O347*H347</f>
        <v>0</v>
      </c>
      <c r="Q347" s="231">
        <v>0</v>
      </c>
      <c r="R347" s="231">
        <f>Q347*H347</f>
        <v>0</v>
      </c>
      <c r="S347" s="231">
        <v>0</v>
      </c>
      <c r="T347" s="232">
        <f>S347*H347</f>
        <v>0</v>
      </c>
      <c r="AR347" s="24" t="s">
        <v>177</v>
      </c>
      <c r="AT347" s="24" t="s">
        <v>160</v>
      </c>
      <c r="AU347" s="24" t="s">
        <v>92</v>
      </c>
      <c r="AY347" s="24" t="s">
        <v>157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24" t="s">
        <v>90</v>
      </c>
      <c r="BK347" s="233">
        <f>ROUND(I347*H347,2)</f>
        <v>0</v>
      </c>
      <c r="BL347" s="24" t="s">
        <v>177</v>
      </c>
      <c r="BM347" s="24" t="s">
        <v>587</v>
      </c>
    </row>
    <row r="348" s="1" customFormat="1">
      <c r="B348" s="47"/>
      <c r="C348" s="75"/>
      <c r="D348" s="234" t="s">
        <v>167</v>
      </c>
      <c r="E348" s="75"/>
      <c r="F348" s="235" t="s">
        <v>588</v>
      </c>
      <c r="G348" s="75"/>
      <c r="H348" s="75"/>
      <c r="I348" s="192"/>
      <c r="J348" s="75"/>
      <c r="K348" s="75"/>
      <c r="L348" s="73"/>
      <c r="M348" s="236"/>
      <c r="N348" s="48"/>
      <c r="O348" s="48"/>
      <c r="P348" s="48"/>
      <c r="Q348" s="48"/>
      <c r="R348" s="48"/>
      <c r="S348" s="48"/>
      <c r="T348" s="96"/>
      <c r="AT348" s="24" t="s">
        <v>167</v>
      </c>
      <c r="AU348" s="24" t="s">
        <v>92</v>
      </c>
    </row>
    <row r="349" s="11" customFormat="1">
      <c r="B349" s="237"/>
      <c r="C349" s="238"/>
      <c r="D349" s="234" t="s">
        <v>182</v>
      </c>
      <c r="E349" s="239" t="s">
        <v>80</v>
      </c>
      <c r="F349" s="240" t="s">
        <v>589</v>
      </c>
      <c r="G349" s="238"/>
      <c r="H349" s="241">
        <v>7.1600000000000001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AT349" s="247" t="s">
        <v>182</v>
      </c>
      <c r="AU349" s="247" t="s">
        <v>92</v>
      </c>
      <c r="AV349" s="11" t="s">
        <v>92</v>
      </c>
      <c r="AW349" s="11" t="s">
        <v>44</v>
      </c>
      <c r="AX349" s="11" t="s">
        <v>82</v>
      </c>
      <c r="AY349" s="247" t="s">
        <v>157</v>
      </c>
    </row>
    <row r="350" s="12" customFormat="1">
      <c r="B350" s="248"/>
      <c r="C350" s="249"/>
      <c r="D350" s="234" t="s">
        <v>182</v>
      </c>
      <c r="E350" s="250" t="s">
        <v>80</v>
      </c>
      <c r="F350" s="251" t="s">
        <v>183</v>
      </c>
      <c r="G350" s="249"/>
      <c r="H350" s="252">
        <v>7.1600000000000001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AT350" s="258" t="s">
        <v>182</v>
      </c>
      <c r="AU350" s="258" t="s">
        <v>92</v>
      </c>
      <c r="AV350" s="12" t="s">
        <v>177</v>
      </c>
      <c r="AW350" s="12" t="s">
        <v>44</v>
      </c>
      <c r="AX350" s="12" t="s">
        <v>90</v>
      </c>
      <c r="AY350" s="258" t="s">
        <v>157</v>
      </c>
    </row>
    <row r="351" s="1" customFormat="1" ht="25.5" customHeight="1">
      <c r="B351" s="47"/>
      <c r="C351" s="222" t="s">
        <v>590</v>
      </c>
      <c r="D351" s="222" t="s">
        <v>160</v>
      </c>
      <c r="E351" s="223" t="s">
        <v>591</v>
      </c>
      <c r="F351" s="224" t="s">
        <v>592</v>
      </c>
      <c r="G351" s="225" t="s">
        <v>451</v>
      </c>
      <c r="H351" s="226">
        <v>1228.337</v>
      </c>
      <c r="I351" s="227"/>
      <c r="J351" s="228">
        <f>ROUND(I351*H351,2)</f>
        <v>0</v>
      </c>
      <c r="K351" s="224" t="s">
        <v>164</v>
      </c>
      <c r="L351" s="73"/>
      <c r="M351" s="229" t="s">
        <v>80</v>
      </c>
      <c r="N351" s="230" t="s">
        <v>52</v>
      </c>
      <c r="O351" s="48"/>
      <c r="P351" s="231">
        <f>O351*H351</f>
        <v>0</v>
      </c>
      <c r="Q351" s="231">
        <v>0</v>
      </c>
      <c r="R351" s="231">
        <f>Q351*H351</f>
        <v>0</v>
      </c>
      <c r="S351" s="231">
        <v>0</v>
      </c>
      <c r="T351" s="232">
        <f>S351*H351</f>
        <v>0</v>
      </c>
      <c r="AR351" s="24" t="s">
        <v>177</v>
      </c>
      <c r="AT351" s="24" t="s">
        <v>160</v>
      </c>
      <c r="AU351" s="24" t="s">
        <v>92</v>
      </c>
      <c r="AY351" s="24" t="s">
        <v>157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24" t="s">
        <v>90</v>
      </c>
      <c r="BK351" s="233">
        <f>ROUND(I351*H351,2)</f>
        <v>0</v>
      </c>
      <c r="BL351" s="24" t="s">
        <v>177</v>
      </c>
      <c r="BM351" s="24" t="s">
        <v>593</v>
      </c>
    </row>
    <row r="352" s="13" customFormat="1">
      <c r="B352" s="276"/>
      <c r="C352" s="277"/>
      <c r="D352" s="234" t="s">
        <v>182</v>
      </c>
      <c r="E352" s="278" t="s">
        <v>80</v>
      </c>
      <c r="F352" s="279" t="s">
        <v>556</v>
      </c>
      <c r="G352" s="277"/>
      <c r="H352" s="278" t="s">
        <v>80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182</v>
      </c>
      <c r="AU352" s="285" t="s">
        <v>92</v>
      </c>
      <c r="AV352" s="13" t="s">
        <v>90</v>
      </c>
      <c r="AW352" s="13" t="s">
        <v>44</v>
      </c>
      <c r="AX352" s="13" t="s">
        <v>82</v>
      </c>
      <c r="AY352" s="285" t="s">
        <v>157</v>
      </c>
    </row>
    <row r="353" s="11" customFormat="1">
      <c r="B353" s="237"/>
      <c r="C353" s="238"/>
      <c r="D353" s="234" t="s">
        <v>182</v>
      </c>
      <c r="E353" s="239" t="s">
        <v>80</v>
      </c>
      <c r="F353" s="240" t="s">
        <v>491</v>
      </c>
      <c r="G353" s="238"/>
      <c r="H353" s="241">
        <v>313.14400000000001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182</v>
      </c>
      <c r="AU353" s="247" t="s">
        <v>92</v>
      </c>
      <c r="AV353" s="11" t="s">
        <v>92</v>
      </c>
      <c r="AW353" s="11" t="s">
        <v>44</v>
      </c>
      <c r="AX353" s="11" t="s">
        <v>82</v>
      </c>
      <c r="AY353" s="247" t="s">
        <v>157</v>
      </c>
    </row>
    <row r="354" s="11" customFormat="1">
      <c r="B354" s="237"/>
      <c r="C354" s="238"/>
      <c r="D354" s="234" t="s">
        <v>182</v>
      </c>
      <c r="E354" s="239" t="s">
        <v>80</v>
      </c>
      <c r="F354" s="240" t="s">
        <v>492</v>
      </c>
      <c r="G354" s="238"/>
      <c r="H354" s="241">
        <v>30.318000000000001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182</v>
      </c>
      <c r="AU354" s="247" t="s">
        <v>92</v>
      </c>
      <c r="AV354" s="11" t="s">
        <v>92</v>
      </c>
      <c r="AW354" s="11" t="s">
        <v>44</v>
      </c>
      <c r="AX354" s="11" t="s">
        <v>82</v>
      </c>
      <c r="AY354" s="247" t="s">
        <v>157</v>
      </c>
    </row>
    <row r="355" s="11" customFormat="1">
      <c r="B355" s="237"/>
      <c r="C355" s="238"/>
      <c r="D355" s="234" t="s">
        <v>182</v>
      </c>
      <c r="E355" s="239" t="s">
        <v>80</v>
      </c>
      <c r="F355" s="240" t="s">
        <v>493</v>
      </c>
      <c r="G355" s="238"/>
      <c r="H355" s="241">
        <v>15.882999999999999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182</v>
      </c>
      <c r="AU355" s="247" t="s">
        <v>92</v>
      </c>
      <c r="AV355" s="11" t="s">
        <v>92</v>
      </c>
      <c r="AW355" s="11" t="s">
        <v>44</v>
      </c>
      <c r="AX355" s="11" t="s">
        <v>82</v>
      </c>
      <c r="AY355" s="247" t="s">
        <v>157</v>
      </c>
    </row>
    <row r="356" s="13" customFormat="1">
      <c r="B356" s="276"/>
      <c r="C356" s="277"/>
      <c r="D356" s="234" t="s">
        <v>182</v>
      </c>
      <c r="E356" s="278" t="s">
        <v>80</v>
      </c>
      <c r="F356" s="279" t="s">
        <v>557</v>
      </c>
      <c r="G356" s="277"/>
      <c r="H356" s="278" t="s">
        <v>80</v>
      </c>
      <c r="I356" s="280"/>
      <c r="J356" s="277"/>
      <c r="K356" s="277"/>
      <c r="L356" s="281"/>
      <c r="M356" s="282"/>
      <c r="N356" s="283"/>
      <c r="O356" s="283"/>
      <c r="P356" s="283"/>
      <c r="Q356" s="283"/>
      <c r="R356" s="283"/>
      <c r="S356" s="283"/>
      <c r="T356" s="284"/>
      <c r="AT356" s="285" t="s">
        <v>182</v>
      </c>
      <c r="AU356" s="285" t="s">
        <v>92</v>
      </c>
      <c r="AV356" s="13" t="s">
        <v>90</v>
      </c>
      <c r="AW356" s="13" t="s">
        <v>44</v>
      </c>
      <c r="AX356" s="13" t="s">
        <v>82</v>
      </c>
      <c r="AY356" s="285" t="s">
        <v>157</v>
      </c>
    </row>
    <row r="357" s="11" customFormat="1">
      <c r="B357" s="237"/>
      <c r="C357" s="238"/>
      <c r="D357" s="234" t="s">
        <v>182</v>
      </c>
      <c r="E357" s="239" t="s">
        <v>80</v>
      </c>
      <c r="F357" s="240" t="s">
        <v>495</v>
      </c>
      <c r="G357" s="238"/>
      <c r="H357" s="241">
        <v>326.58100000000002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182</v>
      </c>
      <c r="AU357" s="247" t="s">
        <v>92</v>
      </c>
      <c r="AV357" s="11" t="s">
        <v>92</v>
      </c>
      <c r="AW357" s="11" t="s">
        <v>44</v>
      </c>
      <c r="AX357" s="11" t="s">
        <v>82</v>
      </c>
      <c r="AY357" s="247" t="s">
        <v>157</v>
      </c>
    </row>
    <row r="358" s="11" customFormat="1">
      <c r="B358" s="237"/>
      <c r="C358" s="238"/>
      <c r="D358" s="234" t="s">
        <v>182</v>
      </c>
      <c r="E358" s="239" t="s">
        <v>80</v>
      </c>
      <c r="F358" s="240" t="s">
        <v>496</v>
      </c>
      <c r="G358" s="238"/>
      <c r="H358" s="241">
        <v>72.656000000000006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AT358" s="247" t="s">
        <v>182</v>
      </c>
      <c r="AU358" s="247" t="s">
        <v>92</v>
      </c>
      <c r="AV358" s="11" t="s">
        <v>92</v>
      </c>
      <c r="AW358" s="11" t="s">
        <v>44</v>
      </c>
      <c r="AX358" s="11" t="s">
        <v>82</v>
      </c>
      <c r="AY358" s="247" t="s">
        <v>157</v>
      </c>
    </row>
    <row r="359" s="13" customFormat="1">
      <c r="B359" s="276"/>
      <c r="C359" s="277"/>
      <c r="D359" s="234" t="s">
        <v>182</v>
      </c>
      <c r="E359" s="278" t="s">
        <v>80</v>
      </c>
      <c r="F359" s="279" t="s">
        <v>558</v>
      </c>
      <c r="G359" s="277"/>
      <c r="H359" s="278" t="s">
        <v>80</v>
      </c>
      <c r="I359" s="280"/>
      <c r="J359" s="277"/>
      <c r="K359" s="277"/>
      <c r="L359" s="281"/>
      <c r="M359" s="282"/>
      <c r="N359" s="283"/>
      <c r="O359" s="283"/>
      <c r="P359" s="283"/>
      <c r="Q359" s="283"/>
      <c r="R359" s="283"/>
      <c r="S359" s="283"/>
      <c r="T359" s="284"/>
      <c r="AT359" s="285" t="s">
        <v>182</v>
      </c>
      <c r="AU359" s="285" t="s">
        <v>92</v>
      </c>
      <c r="AV359" s="13" t="s">
        <v>90</v>
      </c>
      <c r="AW359" s="13" t="s">
        <v>44</v>
      </c>
      <c r="AX359" s="13" t="s">
        <v>82</v>
      </c>
      <c r="AY359" s="285" t="s">
        <v>157</v>
      </c>
    </row>
    <row r="360" s="11" customFormat="1">
      <c r="B360" s="237"/>
      <c r="C360" s="238"/>
      <c r="D360" s="234" t="s">
        <v>182</v>
      </c>
      <c r="E360" s="239" t="s">
        <v>80</v>
      </c>
      <c r="F360" s="240" t="s">
        <v>484</v>
      </c>
      <c r="G360" s="238"/>
      <c r="H360" s="241">
        <v>3.5800000000000001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182</v>
      </c>
      <c r="AU360" s="247" t="s">
        <v>92</v>
      </c>
      <c r="AV360" s="11" t="s">
        <v>92</v>
      </c>
      <c r="AW360" s="11" t="s">
        <v>44</v>
      </c>
      <c r="AX360" s="11" t="s">
        <v>82</v>
      </c>
      <c r="AY360" s="247" t="s">
        <v>157</v>
      </c>
    </row>
    <row r="361" s="13" customFormat="1">
      <c r="B361" s="276"/>
      <c r="C361" s="277"/>
      <c r="D361" s="234" t="s">
        <v>182</v>
      </c>
      <c r="E361" s="278" t="s">
        <v>80</v>
      </c>
      <c r="F361" s="279" t="s">
        <v>559</v>
      </c>
      <c r="G361" s="277"/>
      <c r="H361" s="278" t="s">
        <v>80</v>
      </c>
      <c r="I361" s="280"/>
      <c r="J361" s="277"/>
      <c r="K361" s="277"/>
      <c r="L361" s="281"/>
      <c r="M361" s="282"/>
      <c r="N361" s="283"/>
      <c r="O361" s="283"/>
      <c r="P361" s="283"/>
      <c r="Q361" s="283"/>
      <c r="R361" s="283"/>
      <c r="S361" s="283"/>
      <c r="T361" s="284"/>
      <c r="AT361" s="285" t="s">
        <v>182</v>
      </c>
      <c r="AU361" s="285" t="s">
        <v>92</v>
      </c>
      <c r="AV361" s="13" t="s">
        <v>90</v>
      </c>
      <c r="AW361" s="13" t="s">
        <v>44</v>
      </c>
      <c r="AX361" s="13" t="s">
        <v>82</v>
      </c>
      <c r="AY361" s="285" t="s">
        <v>157</v>
      </c>
    </row>
    <row r="362" s="11" customFormat="1">
      <c r="B362" s="237"/>
      <c r="C362" s="238"/>
      <c r="D362" s="234" t="s">
        <v>182</v>
      </c>
      <c r="E362" s="239" t="s">
        <v>80</v>
      </c>
      <c r="F362" s="240" t="s">
        <v>560</v>
      </c>
      <c r="G362" s="238"/>
      <c r="H362" s="241">
        <v>49.5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182</v>
      </c>
      <c r="AU362" s="247" t="s">
        <v>92</v>
      </c>
      <c r="AV362" s="11" t="s">
        <v>92</v>
      </c>
      <c r="AW362" s="11" t="s">
        <v>44</v>
      </c>
      <c r="AX362" s="11" t="s">
        <v>82</v>
      </c>
      <c r="AY362" s="247" t="s">
        <v>157</v>
      </c>
    </row>
    <row r="363" s="13" customFormat="1">
      <c r="B363" s="276"/>
      <c r="C363" s="277"/>
      <c r="D363" s="234" t="s">
        <v>182</v>
      </c>
      <c r="E363" s="278" t="s">
        <v>80</v>
      </c>
      <c r="F363" s="279" t="s">
        <v>561</v>
      </c>
      <c r="G363" s="277"/>
      <c r="H363" s="278" t="s">
        <v>80</v>
      </c>
      <c r="I363" s="280"/>
      <c r="J363" s="277"/>
      <c r="K363" s="277"/>
      <c r="L363" s="281"/>
      <c r="M363" s="282"/>
      <c r="N363" s="283"/>
      <c r="O363" s="283"/>
      <c r="P363" s="283"/>
      <c r="Q363" s="283"/>
      <c r="R363" s="283"/>
      <c r="S363" s="283"/>
      <c r="T363" s="284"/>
      <c r="AT363" s="285" t="s">
        <v>182</v>
      </c>
      <c r="AU363" s="285" t="s">
        <v>92</v>
      </c>
      <c r="AV363" s="13" t="s">
        <v>90</v>
      </c>
      <c r="AW363" s="13" t="s">
        <v>44</v>
      </c>
      <c r="AX363" s="13" t="s">
        <v>82</v>
      </c>
      <c r="AY363" s="285" t="s">
        <v>157</v>
      </c>
    </row>
    <row r="364" s="11" customFormat="1">
      <c r="B364" s="237"/>
      <c r="C364" s="238"/>
      <c r="D364" s="234" t="s">
        <v>182</v>
      </c>
      <c r="E364" s="239" t="s">
        <v>80</v>
      </c>
      <c r="F364" s="240" t="s">
        <v>562</v>
      </c>
      <c r="G364" s="238"/>
      <c r="H364" s="241">
        <v>8.5679999999999996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182</v>
      </c>
      <c r="AU364" s="247" t="s">
        <v>92</v>
      </c>
      <c r="AV364" s="11" t="s">
        <v>92</v>
      </c>
      <c r="AW364" s="11" t="s">
        <v>44</v>
      </c>
      <c r="AX364" s="11" t="s">
        <v>82</v>
      </c>
      <c r="AY364" s="247" t="s">
        <v>157</v>
      </c>
    </row>
    <row r="365" s="13" customFormat="1">
      <c r="B365" s="276"/>
      <c r="C365" s="277"/>
      <c r="D365" s="234" t="s">
        <v>182</v>
      </c>
      <c r="E365" s="278" t="s">
        <v>80</v>
      </c>
      <c r="F365" s="279" t="s">
        <v>568</v>
      </c>
      <c r="G365" s="277"/>
      <c r="H365" s="278" t="s">
        <v>80</v>
      </c>
      <c r="I365" s="280"/>
      <c r="J365" s="277"/>
      <c r="K365" s="277"/>
      <c r="L365" s="281"/>
      <c r="M365" s="282"/>
      <c r="N365" s="283"/>
      <c r="O365" s="283"/>
      <c r="P365" s="283"/>
      <c r="Q365" s="283"/>
      <c r="R365" s="283"/>
      <c r="S365" s="283"/>
      <c r="T365" s="284"/>
      <c r="AT365" s="285" t="s">
        <v>182</v>
      </c>
      <c r="AU365" s="285" t="s">
        <v>92</v>
      </c>
      <c r="AV365" s="13" t="s">
        <v>90</v>
      </c>
      <c r="AW365" s="13" t="s">
        <v>44</v>
      </c>
      <c r="AX365" s="13" t="s">
        <v>82</v>
      </c>
      <c r="AY365" s="285" t="s">
        <v>157</v>
      </c>
    </row>
    <row r="366" s="11" customFormat="1">
      <c r="B366" s="237"/>
      <c r="C366" s="238"/>
      <c r="D366" s="234" t="s">
        <v>182</v>
      </c>
      <c r="E366" s="239" t="s">
        <v>80</v>
      </c>
      <c r="F366" s="240" t="s">
        <v>454</v>
      </c>
      <c r="G366" s="238"/>
      <c r="H366" s="241">
        <v>28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AT366" s="247" t="s">
        <v>182</v>
      </c>
      <c r="AU366" s="247" t="s">
        <v>92</v>
      </c>
      <c r="AV366" s="11" t="s">
        <v>92</v>
      </c>
      <c r="AW366" s="11" t="s">
        <v>44</v>
      </c>
      <c r="AX366" s="11" t="s">
        <v>82</v>
      </c>
      <c r="AY366" s="247" t="s">
        <v>157</v>
      </c>
    </row>
    <row r="367" s="13" customFormat="1">
      <c r="B367" s="276"/>
      <c r="C367" s="277"/>
      <c r="D367" s="234" t="s">
        <v>182</v>
      </c>
      <c r="E367" s="278" t="s">
        <v>80</v>
      </c>
      <c r="F367" s="279" t="s">
        <v>569</v>
      </c>
      <c r="G367" s="277"/>
      <c r="H367" s="278" t="s">
        <v>80</v>
      </c>
      <c r="I367" s="280"/>
      <c r="J367" s="277"/>
      <c r="K367" s="277"/>
      <c r="L367" s="281"/>
      <c r="M367" s="282"/>
      <c r="N367" s="283"/>
      <c r="O367" s="283"/>
      <c r="P367" s="283"/>
      <c r="Q367" s="283"/>
      <c r="R367" s="283"/>
      <c r="S367" s="283"/>
      <c r="T367" s="284"/>
      <c r="AT367" s="285" t="s">
        <v>182</v>
      </c>
      <c r="AU367" s="285" t="s">
        <v>92</v>
      </c>
      <c r="AV367" s="13" t="s">
        <v>90</v>
      </c>
      <c r="AW367" s="13" t="s">
        <v>44</v>
      </c>
      <c r="AX367" s="13" t="s">
        <v>82</v>
      </c>
      <c r="AY367" s="285" t="s">
        <v>157</v>
      </c>
    </row>
    <row r="368" s="11" customFormat="1">
      <c r="B368" s="237"/>
      <c r="C368" s="238"/>
      <c r="D368" s="234" t="s">
        <v>182</v>
      </c>
      <c r="E368" s="239" t="s">
        <v>80</v>
      </c>
      <c r="F368" s="240" t="s">
        <v>454</v>
      </c>
      <c r="G368" s="238"/>
      <c r="H368" s="241">
        <v>28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182</v>
      </c>
      <c r="AU368" s="247" t="s">
        <v>92</v>
      </c>
      <c r="AV368" s="11" t="s">
        <v>92</v>
      </c>
      <c r="AW368" s="11" t="s">
        <v>44</v>
      </c>
      <c r="AX368" s="11" t="s">
        <v>82</v>
      </c>
      <c r="AY368" s="247" t="s">
        <v>157</v>
      </c>
    </row>
    <row r="369" s="13" customFormat="1">
      <c r="B369" s="276"/>
      <c r="C369" s="277"/>
      <c r="D369" s="234" t="s">
        <v>182</v>
      </c>
      <c r="E369" s="278" t="s">
        <v>80</v>
      </c>
      <c r="F369" s="279" t="s">
        <v>458</v>
      </c>
      <c r="G369" s="277"/>
      <c r="H369" s="278" t="s">
        <v>80</v>
      </c>
      <c r="I369" s="280"/>
      <c r="J369" s="277"/>
      <c r="K369" s="277"/>
      <c r="L369" s="281"/>
      <c r="M369" s="282"/>
      <c r="N369" s="283"/>
      <c r="O369" s="283"/>
      <c r="P369" s="283"/>
      <c r="Q369" s="283"/>
      <c r="R369" s="283"/>
      <c r="S369" s="283"/>
      <c r="T369" s="284"/>
      <c r="AT369" s="285" t="s">
        <v>182</v>
      </c>
      <c r="AU369" s="285" t="s">
        <v>92</v>
      </c>
      <c r="AV369" s="13" t="s">
        <v>90</v>
      </c>
      <c r="AW369" s="13" t="s">
        <v>44</v>
      </c>
      <c r="AX369" s="13" t="s">
        <v>82</v>
      </c>
      <c r="AY369" s="285" t="s">
        <v>157</v>
      </c>
    </row>
    <row r="370" s="11" customFormat="1">
      <c r="B370" s="237"/>
      <c r="C370" s="238"/>
      <c r="D370" s="234" t="s">
        <v>182</v>
      </c>
      <c r="E370" s="239" t="s">
        <v>80</v>
      </c>
      <c r="F370" s="240" t="s">
        <v>459</v>
      </c>
      <c r="G370" s="238"/>
      <c r="H370" s="241">
        <v>46.887999999999998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182</v>
      </c>
      <c r="AU370" s="247" t="s">
        <v>92</v>
      </c>
      <c r="AV370" s="11" t="s">
        <v>92</v>
      </c>
      <c r="AW370" s="11" t="s">
        <v>44</v>
      </c>
      <c r="AX370" s="11" t="s">
        <v>82</v>
      </c>
      <c r="AY370" s="247" t="s">
        <v>157</v>
      </c>
    </row>
    <row r="371" s="13" customFormat="1">
      <c r="B371" s="276"/>
      <c r="C371" s="277"/>
      <c r="D371" s="234" t="s">
        <v>182</v>
      </c>
      <c r="E371" s="278" t="s">
        <v>80</v>
      </c>
      <c r="F371" s="279" t="s">
        <v>460</v>
      </c>
      <c r="G371" s="277"/>
      <c r="H371" s="278" t="s">
        <v>80</v>
      </c>
      <c r="I371" s="280"/>
      <c r="J371" s="277"/>
      <c r="K371" s="277"/>
      <c r="L371" s="281"/>
      <c r="M371" s="282"/>
      <c r="N371" s="283"/>
      <c r="O371" s="283"/>
      <c r="P371" s="283"/>
      <c r="Q371" s="283"/>
      <c r="R371" s="283"/>
      <c r="S371" s="283"/>
      <c r="T371" s="284"/>
      <c r="AT371" s="285" t="s">
        <v>182</v>
      </c>
      <c r="AU371" s="285" t="s">
        <v>92</v>
      </c>
      <c r="AV371" s="13" t="s">
        <v>90</v>
      </c>
      <c r="AW371" s="13" t="s">
        <v>44</v>
      </c>
      <c r="AX371" s="13" t="s">
        <v>82</v>
      </c>
      <c r="AY371" s="285" t="s">
        <v>157</v>
      </c>
    </row>
    <row r="372" s="11" customFormat="1">
      <c r="B372" s="237"/>
      <c r="C372" s="238"/>
      <c r="D372" s="234" t="s">
        <v>182</v>
      </c>
      <c r="E372" s="239" t="s">
        <v>80</v>
      </c>
      <c r="F372" s="240" t="s">
        <v>461</v>
      </c>
      <c r="G372" s="238"/>
      <c r="H372" s="241">
        <v>28.312999999999999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182</v>
      </c>
      <c r="AU372" s="247" t="s">
        <v>92</v>
      </c>
      <c r="AV372" s="11" t="s">
        <v>92</v>
      </c>
      <c r="AW372" s="11" t="s">
        <v>44</v>
      </c>
      <c r="AX372" s="11" t="s">
        <v>82</v>
      </c>
      <c r="AY372" s="247" t="s">
        <v>157</v>
      </c>
    </row>
    <row r="373" s="13" customFormat="1">
      <c r="B373" s="276"/>
      <c r="C373" s="277"/>
      <c r="D373" s="234" t="s">
        <v>182</v>
      </c>
      <c r="E373" s="278" t="s">
        <v>80</v>
      </c>
      <c r="F373" s="279" t="s">
        <v>462</v>
      </c>
      <c r="G373" s="277"/>
      <c r="H373" s="278" t="s">
        <v>80</v>
      </c>
      <c r="I373" s="280"/>
      <c r="J373" s="277"/>
      <c r="K373" s="277"/>
      <c r="L373" s="281"/>
      <c r="M373" s="282"/>
      <c r="N373" s="283"/>
      <c r="O373" s="283"/>
      <c r="P373" s="283"/>
      <c r="Q373" s="283"/>
      <c r="R373" s="283"/>
      <c r="S373" s="283"/>
      <c r="T373" s="284"/>
      <c r="AT373" s="285" t="s">
        <v>182</v>
      </c>
      <c r="AU373" s="285" t="s">
        <v>92</v>
      </c>
      <c r="AV373" s="13" t="s">
        <v>90</v>
      </c>
      <c r="AW373" s="13" t="s">
        <v>44</v>
      </c>
      <c r="AX373" s="13" t="s">
        <v>82</v>
      </c>
      <c r="AY373" s="285" t="s">
        <v>157</v>
      </c>
    </row>
    <row r="374" s="11" customFormat="1">
      <c r="B374" s="237"/>
      <c r="C374" s="238"/>
      <c r="D374" s="234" t="s">
        <v>182</v>
      </c>
      <c r="E374" s="239" t="s">
        <v>80</v>
      </c>
      <c r="F374" s="240" t="s">
        <v>463</v>
      </c>
      <c r="G374" s="238"/>
      <c r="H374" s="241">
        <v>38.374000000000002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182</v>
      </c>
      <c r="AU374" s="247" t="s">
        <v>92</v>
      </c>
      <c r="AV374" s="11" t="s">
        <v>92</v>
      </c>
      <c r="AW374" s="11" t="s">
        <v>44</v>
      </c>
      <c r="AX374" s="11" t="s">
        <v>82</v>
      </c>
      <c r="AY374" s="247" t="s">
        <v>157</v>
      </c>
    </row>
    <row r="375" s="13" customFormat="1">
      <c r="B375" s="276"/>
      <c r="C375" s="277"/>
      <c r="D375" s="234" t="s">
        <v>182</v>
      </c>
      <c r="E375" s="278" t="s">
        <v>80</v>
      </c>
      <c r="F375" s="279" t="s">
        <v>464</v>
      </c>
      <c r="G375" s="277"/>
      <c r="H375" s="278" t="s">
        <v>80</v>
      </c>
      <c r="I375" s="280"/>
      <c r="J375" s="277"/>
      <c r="K375" s="277"/>
      <c r="L375" s="281"/>
      <c r="M375" s="282"/>
      <c r="N375" s="283"/>
      <c r="O375" s="283"/>
      <c r="P375" s="283"/>
      <c r="Q375" s="283"/>
      <c r="R375" s="283"/>
      <c r="S375" s="283"/>
      <c r="T375" s="284"/>
      <c r="AT375" s="285" t="s">
        <v>182</v>
      </c>
      <c r="AU375" s="285" t="s">
        <v>92</v>
      </c>
      <c r="AV375" s="13" t="s">
        <v>90</v>
      </c>
      <c r="AW375" s="13" t="s">
        <v>44</v>
      </c>
      <c r="AX375" s="13" t="s">
        <v>82</v>
      </c>
      <c r="AY375" s="285" t="s">
        <v>157</v>
      </c>
    </row>
    <row r="376" s="11" customFormat="1">
      <c r="B376" s="237"/>
      <c r="C376" s="238"/>
      <c r="D376" s="234" t="s">
        <v>182</v>
      </c>
      <c r="E376" s="239" t="s">
        <v>80</v>
      </c>
      <c r="F376" s="240" t="s">
        <v>465</v>
      </c>
      <c r="G376" s="238"/>
      <c r="H376" s="241">
        <v>65.137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182</v>
      </c>
      <c r="AU376" s="247" t="s">
        <v>92</v>
      </c>
      <c r="AV376" s="11" t="s">
        <v>92</v>
      </c>
      <c r="AW376" s="11" t="s">
        <v>44</v>
      </c>
      <c r="AX376" s="11" t="s">
        <v>82</v>
      </c>
      <c r="AY376" s="247" t="s">
        <v>157</v>
      </c>
    </row>
    <row r="377" s="13" customFormat="1">
      <c r="B377" s="276"/>
      <c r="C377" s="277"/>
      <c r="D377" s="234" t="s">
        <v>182</v>
      </c>
      <c r="E377" s="278" t="s">
        <v>80</v>
      </c>
      <c r="F377" s="279" t="s">
        <v>466</v>
      </c>
      <c r="G377" s="277"/>
      <c r="H377" s="278" t="s">
        <v>80</v>
      </c>
      <c r="I377" s="280"/>
      <c r="J377" s="277"/>
      <c r="K377" s="277"/>
      <c r="L377" s="281"/>
      <c r="M377" s="282"/>
      <c r="N377" s="283"/>
      <c r="O377" s="283"/>
      <c r="P377" s="283"/>
      <c r="Q377" s="283"/>
      <c r="R377" s="283"/>
      <c r="S377" s="283"/>
      <c r="T377" s="284"/>
      <c r="AT377" s="285" t="s">
        <v>182</v>
      </c>
      <c r="AU377" s="285" t="s">
        <v>92</v>
      </c>
      <c r="AV377" s="13" t="s">
        <v>90</v>
      </c>
      <c r="AW377" s="13" t="s">
        <v>44</v>
      </c>
      <c r="AX377" s="13" t="s">
        <v>82</v>
      </c>
      <c r="AY377" s="285" t="s">
        <v>157</v>
      </c>
    </row>
    <row r="378" s="11" customFormat="1">
      <c r="B378" s="237"/>
      <c r="C378" s="238"/>
      <c r="D378" s="234" t="s">
        <v>182</v>
      </c>
      <c r="E378" s="239" t="s">
        <v>80</v>
      </c>
      <c r="F378" s="240" t="s">
        <v>467</v>
      </c>
      <c r="G378" s="238"/>
      <c r="H378" s="241">
        <v>60.417999999999999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182</v>
      </c>
      <c r="AU378" s="247" t="s">
        <v>92</v>
      </c>
      <c r="AV378" s="11" t="s">
        <v>92</v>
      </c>
      <c r="AW378" s="11" t="s">
        <v>44</v>
      </c>
      <c r="AX378" s="11" t="s">
        <v>82</v>
      </c>
      <c r="AY378" s="247" t="s">
        <v>157</v>
      </c>
    </row>
    <row r="379" s="13" customFormat="1">
      <c r="B379" s="276"/>
      <c r="C379" s="277"/>
      <c r="D379" s="234" t="s">
        <v>182</v>
      </c>
      <c r="E379" s="278" t="s">
        <v>80</v>
      </c>
      <c r="F379" s="279" t="s">
        <v>468</v>
      </c>
      <c r="G379" s="277"/>
      <c r="H379" s="278" t="s">
        <v>80</v>
      </c>
      <c r="I379" s="280"/>
      <c r="J379" s="277"/>
      <c r="K379" s="277"/>
      <c r="L379" s="281"/>
      <c r="M379" s="282"/>
      <c r="N379" s="283"/>
      <c r="O379" s="283"/>
      <c r="P379" s="283"/>
      <c r="Q379" s="283"/>
      <c r="R379" s="283"/>
      <c r="S379" s="283"/>
      <c r="T379" s="284"/>
      <c r="AT379" s="285" t="s">
        <v>182</v>
      </c>
      <c r="AU379" s="285" t="s">
        <v>92</v>
      </c>
      <c r="AV379" s="13" t="s">
        <v>90</v>
      </c>
      <c r="AW379" s="13" t="s">
        <v>44</v>
      </c>
      <c r="AX379" s="13" t="s">
        <v>82</v>
      </c>
      <c r="AY379" s="285" t="s">
        <v>157</v>
      </c>
    </row>
    <row r="380" s="11" customFormat="1">
      <c r="B380" s="237"/>
      <c r="C380" s="238"/>
      <c r="D380" s="234" t="s">
        <v>182</v>
      </c>
      <c r="E380" s="239" t="s">
        <v>80</v>
      </c>
      <c r="F380" s="240" t="s">
        <v>469</v>
      </c>
      <c r="G380" s="238"/>
      <c r="H380" s="241">
        <v>28.448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182</v>
      </c>
      <c r="AU380" s="247" t="s">
        <v>92</v>
      </c>
      <c r="AV380" s="11" t="s">
        <v>92</v>
      </c>
      <c r="AW380" s="11" t="s">
        <v>44</v>
      </c>
      <c r="AX380" s="11" t="s">
        <v>82</v>
      </c>
      <c r="AY380" s="247" t="s">
        <v>157</v>
      </c>
    </row>
    <row r="381" s="13" customFormat="1">
      <c r="B381" s="276"/>
      <c r="C381" s="277"/>
      <c r="D381" s="234" t="s">
        <v>182</v>
      </c>
      <c r="E381" s="278" t="s">
        <v>80</v>
      </c>
      <c r="F381" s="279" t="s">
        <v>470</v>
      </c>
      <c r="G381" s="277"/>
      <c r="H381" s="278" t="s">
        <v>80</v>
      </c>
      <c r="I381" s="280"/>
      <c r="J381" s="277"/>
      <c r="K381" s="277"/>
      <c r="L381" s="281"/>
      <c r="M381" s="282"/>
      <c r="N381" s="283"/>
      <c r="O381" s="283"/>
      <c r="P381" s="283"/>
      <c r="Q381" s="283"/>
      <c r="R381" s="283"/>
      <c r="S381" s="283"/>
      <c r="T381" s="284"/>
      <c r="AT381" s="285" t="s">
        <v>182</v>
      </c>
      <c r="AU381" s="285" t="s">
        <v>92</v>
      </c>
      <c r="AV381" s="13" t="s">
        <v>90</v>
      </c>
      <c r="AW381" s="13" t="s">
        <v>44</v>
      </c>
      <c r="AX381" s="13" t="s">
        <v>82</v>
      </c>
      <c r="AY381" s="285" t="s">
        <v>157</v>
      </c>
    </row>
    <row r="382" s="11" customFormat="1">
      <c r="B382" s="237"/>
      <c r="C382" s="238"/>
      <c r="D382" s="234" t="s">
        <v>182</v>
      </c>
      <c r="E382" s="239" t="s">
        <v>80</v>
      </c>
      <c r="F382" s="240" t="s">
        <v>471</v>
      </c>
      <c r="G382" s="238"/>
      <c r="H382" s="241">
        <v>19.155999999999999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182</v>
      </c>
      <c r="AU382" s="247" t="s">
        <v>92</v>
      </c>
      <c r="AV382" s="11" t="s">
        <v>92</v>
      </c>
      <c r="AW382" s="11" t="s">
        <v>44</v>
      </c>
      <c r="AX382" s="11" t="s">
        <v>82</v>
      </c>
      <c r="AY382" s="247" t="s">
        <v>157</v>
      </c>
    </row>
    <row r="383" s="13" customFormat="1">
      <c r="B383" s="276"/>
      <c r="C383" s="277"/>
      <c r="D383" s="234" t="s">
        <v>182</v>
      </c>
      <c r="E383" s="278" t="s">
        <v>80</v>
      </c>
      <c r="F383" s="279" t="s">
        <v>472</v>
      </c>
      <c r="G383" s="277"/>
      <c r="H383" s="278" t="s">
        <v>80</v>
      </c>
      <c r="I383" s="280"/>
      <c r="J383" s="277"/>
      <c r="K383" s="277"/>
      <c r="L383" s="281"/>
      <c r="M383" s="282"/>
      <c r="N383" s="283"/>
      <c r="O383" s="283"/>
      <c r="P383" s="283"/>
      <c r="Q383" s="283"/>
      <c r="R383" s="283"/>
      <c r="S383" s="283"/>
      <c r="T383" s="284"/>
      <c r="AT383" s="285" t="s">
        <v>182</v>
      </c>
      <c r="AU383" s="285" t="s">
        <v>92</v>
      </c>
      <c r="AV383" s="13" t="s">
        <v>90</v>
      </c>
      <c r="AW383" s="13" t="s">
        <v>44</v>
      </c>
      <c r="AX383" s="13" t="s">
        <v>82</v>
      </c>
      <c r="AY383" s="285" t="s">
        <v>157</v>
      </c>
    </row>
    <row r="384" s="11" customFormat="1">
      <c r="B384" s="237"/>
      <c r="C384" s="238"/>
      <c r="D384" s="234" t="s">
        <v>182</v>
      </c>
      <c r="E384" s="239" t="s">
        <v>80</v>
      </c>
      <c r="F384" s="240" t="s">
        <v>473</v>
      </c>
      <c r="G384" s="238"/>
      <c r="H384" s="241">
        <v>40.802999999999997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182</v>
      </c>
      <c r="AU384" s="247" t="s">
        <v>92</v>
      </c>
      <c r="AV384" s="11" t="s">
        <v>92</v>
      </c>
      <c r="AW384" s="11" t="s">
        <v>44</v>
      </c>
      <c r="AX384" s="11" t="s">
        <v>82</v>
      </c>
      <c r="AY384" s="247" t="s">
        <v>157</v>
      </c>
    </row>
    <row r="385" s="13" customFormat="1">
      <c r="B385" s="276"/>
      <c r="C385" s="277"/>
      <c r="D385" s="234" t="s">
        <v>182</v>
      </c>
      <c r="E385" s="278" t="s">
        <v>80</v>
      </c>
      <c r="F385" s="279" t="s">
        <v>474</v>
      </c>
      <c r="G385" s="277"/>
      <c r="H385" s="278" t="s">
        <v>80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182</v>
      </c>
      <c r="AU385" s="285" t="s">
        <v>92</v>
      </c>
      <c r="AV385" s="13" t="s">
        <v>90</v>
      </c>
      <c r="AW385" s="13" t="s">
        <v>44</v>
      </c>
      <c r="AX385" s="13" t="s">
        <v>82</v>
      </c>
      <c r="AY385" s="285" t="s">
        <v>157</v>
      </c>
    </row>
    <row r="386" s="11" customFormat="1">
      <c r="B386" s="237"/>
      <c r="C386" s="238"/>
      <c r="D386" s="234" t="s">
        <v>182</v>
      </c>
      <c r="E386" s="239" t="s">
        <v>80</v>
      </c>
      <c r="F386" s="240" t="s">
        <v>475</v>
      </c>
      <c r="G386" s="238"/>
      <c r="H386" s="241">
        <v>24.57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182</v>
      </c>
      <c r="AU386" s="247" t="s">
        <v>92</v>
      </c>
      <c r="AV386" s="11" t="s">
        <v>92</v>
      </c>
      <c r="AW386" s="11" t="s">
        <v>44</v>
      </c>
      <c r="AX386" s="11" t="s">
        <v>82</v>
      </c>
      <c r="AY386" s="247" t="s">
        <v>157</v>
      </c>
    </row>
    <row r="387" s="12" customFormat="1">
      <c r="B387" s="248"/>
      <c r="C387" s="249"/>
      <c r="D387" s="234" t="s">
        <v>182</v>
      </c>
      <c r="E387" s="250" t="s">
        <v>80</v>
      </c>
      <c r="F387" s="251" t="s">
        <v>183</v>
      </c>
      <c r="G387" s="249"/>
      <c r="H387" s="252">
        <v>1228.337</v>
      </c>
      <c r="I387" s="253"/>
      <c r="J387" s="249"/>
      <c r="K387" s="249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182</v>
      </c>
      <c r="AU387" s="258" t="s">
        <v>92</v>
      </c>
      <c r="AV387" s="12" t="s">
        <v>177</v>
      </c>
      <c r="AW387" s="12" t="s">
        <v>44</v>
      </c>
      <c r="AX387" s="12" t="s">
        <v>90</v>
      </c>
      <c r="AY387" s="258" t="s">
        <v>157</v>
      </c>
    </row>
    <row r="388" s="1" customFormat="1" ht="25.5" customHeight="1">
      <c r="B388" s="47"/>
      <c r="C388" s="222" t="s">
        <v>594</v>
      </c>
      <c r="D388" s="222" t="s">
        <v>160</v>
      </c>
      <c r="E388" s="223" t="s">
        <v>595</v>
      </c>
      <c r="F388" s="224" t="s">
        <v>596</v>
      </c>
      <c r="G388" s="225" t="s">
        <v>451</v>
      </c>
      <c r="H388" s="226">
        <v>864.61000000000001</v>
      </c>
      <c r="I388" s="227"/>
      <c r="J388" s="228">
        <f>ROUND(I388*H388,2)</f>
        <v>0</v>
      </c>
      <c r="K388" s="224" t="s">
        <v>164</v>
      </c>
      <c r="L388" s="73"/>
      <c r="M388" s="229" t="s">
        <v>80</v>
      </c>
      <c r="N388" s="230" t="s">
        <v>52</v>
      </c>
      <c r="O388" s="48"/>
      <c r="P388" s="231">
        <f>O388*H388</f>
        <v>0</v>
      </c>
      <c r="Q388" s="231">
        <v>0</v>
      </c>
      <c r="R388" s="231">
        <f>Q388*H388</f>
        <v>0</v>
      </c>
      <c r="S388" s="231">
        <v>0</v>
      </c>
      <c r="T388" s="232">
        <f>S388*H388</f>
        <v>0</v>
      </c>
      <c r="AR388" s="24" t="s">
        <v>177</v>
      </c>
      <c r="AT388" s="24" t="s">
        <v>160</v>
      </c>
      <c r="AU388" s="24" t="s">
        <v>92</v>
      </c>
      <c r="AY388" s="24" t="s">
        <v>157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24" t="s">
        <v>90</v>
      </c>
      <c r="BK388" s="233">
        <f>ROUND(I388*H388,2)</f>
        <v>0</v>
      </c>
      <c r="BL388" s="24" t="s">
        <v>177</v>
      </c>
      <c r="BM388" s="24" t="s">
        <v>597</v>
      </c>
    </row>
    <row r="389" s="13" customFormat="1">
      <c r="B389" s="276"/>
      <c r="C389" s="277"/>
      <c r="D389" s="234" t="s">
        <v>182</v>
      </c>
      <c r="E389" s="278" t="s">
        <v>80</v>
      </c>
      <c r="F389" s="279" t="s">
        <v>556</v>
      </c>
      <c r="G389" s="277"/>
      <c r="H389" s="278" t="s">
        <v>80</v>
      </c>
      <c r="I389" s="280"/>
      <c r="J389" s="277"/>
      <c r="K389" s="277"/>
      <c r="L389" s="281"/>
      <c r="M389" s="282"/>
      <c r="N389" s="283"/>
      <c r="O389" s="283"/>
      <c r="P389" s="283"/>
      <c r="Q389" s="283"/>
      <c r="R389" s="283"/>
      <c r="S389" s="283"/>
      <c r="T389" s="284"/>
      <c r="AT389" s="285" t="s">
        <v>182</v>
      </c>
      <c r="AU389" s="285" t="s">
        <v>92</v>
      </c>
      <c r="AV389" s="13" t="s">
        <v>90</v>
      </c>
      <c r="AW389" s="13" t="s">
        <v>44</v>
      </c>
      <c r="AX389" s="13" t="s">
        <v>82</v>
      </c>
      <c r="AY389" s="285" t="s">
        <v>157</v>
      </c>
    </row>
    <row r="390" s="11" customFormat="1">
      <c r="B390" s="237"/>
      <c r="C390" s="238"/>
      <c r="D390" s="234" t="s">
        <v>182</v>
      </c>
      <c r="E390" s="239" t="s">
        <v>80</v>
      </c>
      <c r="F390" s="240" t="s">
        <v>491</v>
      </c>
      <c r="G390" s="238"/>
      <c r="H390" s="241">
        <v>313.14400000000001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182</v>
      </c>
      <c r="AU390" s="247" t="s">
        <v>92</v>
      </c>
      <c r="AV390" s="11" t="s">
        <v>92</v>
      </c>
      <c r="AW390" s="11" t="s">
        <v>44</v>
      </c>
      <c r="AX390" s="11" t="s">
        <v>82</v>
      </c>
      <c r="AY390" s="247" t="s">
        <v>157</v>
      </c>
    </row>
    <row r="391" s="11" customFormat="1">
      <c r="B391" s="237"/>
      <c r="C391" s="238"/>
      <c r="D391" s="234" t="s">
        <v>182</v>
      </c>
      <c r="E391" s="239" t="s">
        <v>80</v>
      </c>
      <c r="F391" s="240" t="s">
        <v>492</v>
      </c>
      <c r="G391" s="238"/>
      <c r="H391" s="241">
        <v>30.318000000000001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182</v>
      </c>
      <c r="AU391" s="247" t="s">
        <v>92</v>
      </c>
      <c r="AV391" s="11" t="s">
        <v>92</v>
      </c>
      <c r="AW391" s="11" t="s">
        <v>44</v>
      </c>
      <c r="AX391" s="11" t="s">
        <v>82</v>
      </c>
      <c r="AY391" s="247" t="s">
        <v>157</v>
      </c>
    </row>
    <row r="392" s="11" customFormat="1">
      <c r="B392" s="237"/>
      <c r="C392" s="238"/>
      <c r="D392" s="234" t="s">
        <v>182</v>
      </c>
      <c r="E392" s="239" t="s">
        <v>80</v>
      </c>
      <c r="F392" s="240" t="s">
        <v>493</v>
      </c>
      <c r="G392" s="238"/>
      <c r="H392" s="241">
        <v>15.882999999999999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182</v>
      </c>
      <c r="AU392" s="247" t="s">
        <v>92</v>
      </c>
      <c r="AV392" s="11" t="s">
        <v>92</v>
      </c>
      <c r="AW392" s="11" t="s">
        <v>44</v>
      </c>
      <c r="AX392" s="11" t="s">
        <v>82</v>
      </c>
      <c r="AY392" s="247" t="s">
        <v>157</v>
      </c>
    </row>
    <row r="393" s="13" customFormat="1">
      <c r="B393" s="276"/>
      <c r="C393" s="277"/>
      <c r="D393" s="234" t="s">
        <v>182</v>
      </c>
      <c r="E393" s="278" t="s">
        <v>80</v>
      </c>
      <c r="F393" s="279" t="s">
        <v>557</v>
      </c>
      <c r="G393" s="277"/>
      <c r="H393" s="278" t="s">
        <v>80</v>
      </c>
      <c r="I393" s="280"/>
      <c r="J393" s="277"/>
      <c r="K393" s="277"/>
      <c r="L393" s="281"/>
      <c r="M393" s="282"/>
      <c r="N393" s="283"/>
      <c r="O393" s="283"/>
      <c r="P393" s="283"/>
      <c r="Q393" s="283"/>
      <c r="R393" s="283"/>
      <c r="S393" s="283"/>
      <c r="T393" s="284"/>
      <c r="AT393" s="285" t="s">
        <v>182</v>
      </c>
      <c r="AU393" s="285" t="s">
        <v>92</v>
      </c>
      <c r="AV393" s="13" t="s">
        <v>90</v>
      </c>
      <c r="AW393" s="13" t="s">
        <v>44</v>
      </c>
      <c r="AX393" s="13" t="s">
        <v>82</v>
      </c>
      <c r="AY393" s="285" t="s">
        <v>157</v>
      </c>
    </row>
    <row r="394" s="11" customFormat="1">
      <c r="B394" s="237"/>
      <c r="C394" s="238"/>
      <c r="D394" s="234" t="s">
        <v>182</v>
      </c>
      <c r="E394" s="239" t="s">
        <v>80</v>
      </c>
      <c r="F394" s="240" t="s">
        <v>495</v>
      </c>
      <c r="G394" s="238"/>
      <c r="H394" s="241">
        <v>326.58100000000002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182</v>
      </c>
      <c r="AU394" s="247" t="s">
        <v>92</v>
      </c>
      <c r="AV394" s="11" t="s">
        <v>92</v>
      </c>
      <c r="AW394" s="11" t="s">
        <v>44</v>
      </c>
      <c r="AX394" s="11" t="s">
        <v>82</v>
      </c>
      <c r="AY394" s="247" t="s">
        <v>157</v>
      </c>
    </row>
    <row r="395" s="11" customFormat="1">
      <c r="B395" s="237"/>
      <c r="C395" s="238"/>
      <c r="D395" s="234" t="s">
        <v>182</v>
      </c>
      <c r="E395" s="239" t="s">
        <v>80</v>
      </c>
      <c r="F395" s="240" t="s">
        <v>496</v>
      </c>
      <c r="G395" s="238"/>
      <c r="H395" s="241">
        <v>72.656000000000006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AT395" s="247" t="s">
        <v>182</v>
      </c>
      <c r="AU395" s="247" t="s">
        <v>92</v>
      </c>
      <c r="AV395" s="11" t="s">
        <v>92</v>
      </c>
      <c r="AW395" s="11" t="s">
        <v>44</v>
      </c>
      <c r="AX395" s="11" t="s">
        <v>82</v>
      </c>
      <c r="AY395" s="247" t="s">
        <v>157</v>
      </c>
    </row>
    <row r="396" s="13" customFormat="1">
      <c r="B396" s="276"/>
      <c r="C396" s="277"/>
      <c r="D396" s="234" t="s">
        <v>182</v>
      </c>
      <c r="E396" s="278" t="s">
        <v>80</v>
      </c>
      <c r="F396" s="279" t="s">
        <v>558</v>
      </c>
      <c r="G396" s="277"/>
      <c r="H396" s="278" t="s">
        <v>80</v>
      </c>
      <c r="I396" s="280"/>
      <c r="J396" s="277"/>
      <c r="K396" s="277"/>
      <c r="L396" s="281"/>
      <c r="M396" s="282"/>
      <c r="N396" s="283"/>
      <c r="O396" s="283"/>
      <c r="P396" s="283"/>
      <c r="Q396" s="283"/>
      <c r="R396" s="283"/>
      <c r="S396" s="283"/>
      <c r="T396" s="284"/>
      <c r="AT396" s="285" t="s">
        <v>182</v>
      </c>
      <c r="AU396" s="285" t="s">
        <v>92</v>
      </c>
      <c r="AV396" s="13" t="s">
        <v>90</v>
      </c>
      <c r="AW396" s="13" t="s">
        <v>44</v>
      </c>
      <c r="AX396" s="13" t="s">
        <v>82</v>
      </c>
      <c r="AY396" s="285" t="s">
        <v>157</v>
      </c>
    </row>
    <row r="397" s="11" customFormat="1">
      <c r="B397" s="237"/>
      <c r="C397" s="238"/>
      <c r="D397" s="234" t="s">
        <v>182</v>
      </c>
      <c r="E397" s="239" t="s">
        <v>80</v>
      </c>
      <c r="F397" s="240" t="s">
        <v>484</v>
      </c>
      <c r="G397" s="238"/>
      <c r="H397" s="241">
        <v>3.5800000000000001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182</v>
      </c>
      <c r="AU397" s="247" t="s">
        <v>92</v>
      </c>
      <c r="AV397" s="11" t="s">
        <v>92</v>
      </c>
      <c r="AW397" s="11" t="s">
        <v>44</v>
      </c>
      <c r="AX397" s="11" t="s">
        <v>82</v>
      </c>
      <c r="AY397" s="247" t="s">
        <v>157</v>
      </c>
    </row>
    <row r="398" s="13" customFormat="1">
      <c r="B398" s="276"/>
      <c r="C398" s="277"/>
      <c r="D398" s="234" t="s">
        <v>182</v>
      </c>
      <c r="E398" s="278" t="s">
        <v>80</v>
      </c>
      <c r="F398" s="279" t="s">
        <v>559</v>
      </c>
      <c r="G398" s="277"/>
      <c r="H398" s="278" t="s">
        <v>80</v>
      </c>
      <c r="I398" s="280"/>
      <c r="J398" s="277"/>
      <c r="K398" s="277"/>
      <c r="L398" s="281"/>
      <c r="M398" s="282"/>
      <c r="N398" s="283"/>
      <c r="O398" s="283"/>
      <c r="P398" s="283"/>
      <c r="Q398" s="283"/>
      <c r="R398" s="283"/>
      <c r="S398" s="283"/>
      <c r="T398" s="284"/>
      <c r="AT398" s="285" t="s">
        <v>182</v>
      </c>
      <c r="AU398" s="285" t="s">
        <v>92</v>
      </c>
      <c r="AV398" s="13" t="s">
        <v>90</v>
      </c>
      <c r="AW398" s="13" t="s">
        <v>44</v>
      </c>
      <c r="AX398" s="13" t="s">
        <v>82</v>
      </c>
      <c r="AY398" s="285" t="s">
        <v>157</v>
      </c>
    </row>
    <row r="399" s="11" customFormat="1">
      <c r="B399" s="237"/>
      <c r="C399" s="238"/>
      <c r="D399" s="234" t="s">
        <v>182</v>
      </c>
      <c r="E399" s="239" t="s">
        <v>80</v>
      </c>
      <c r="F399" s="240" t="s">
        <v>560</v>
      </c>
      <c r="G399" s="238"/>
      <c r="H399" s="241">
        <v>49.5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182</v>
      </c>
      <c r="AU399" s="247" t="s">
        <v>92</v>
      </c>
      <c r="AV399" s="11" t="s">
        <v>92</v>
      </c>
      <c r="AW399" s="11" t="s">
        <v>44</v>
      </c>
      <c r="AX399" s="11" t="s">
        <v>82</v>
      </c>
      <c r="AY399" s="247" t="s">
        <v>157</v>
      </c>
    </row>
    <row r="400" s="13" customFormat="1">
      <c r="B400" s="276"/>
      <c r="C400" s="277"/>
      <c r="D400" s="234" t="s">
        <v>182</v>
      </c>
      <c r="E400" s="278" t="s">
        <v>80</v>
      </c>
      <c r="F400" s="279" t="s">
        <v>561</v>
      </c>
      <c r="G400" s="277"/>
      <c r="H400" s="278" t="s">
        <v>80</v>
      </c>
      <c r="I400" s="280"/>
      <c r="J400" s="277"/>
      <c r="K400" s="277"/>
      <c r="L400" s="281"/>
      <c r="M400" s="282"/>
      <c r="N400" s="283"/>
      <c r="O400" s="283"/>
      <c r="P400" s="283"/>
      <c r="Q400" s="283"/>
      <c r="R400" s="283"/>
      <c r="S400" s="283"/>
      <c r="T400" s="284"/>
      <c r="AT400" s="285" t="s">
        <v>182</v>
      </c>
      <c r="AU400" s="285" t="s">
        <v>92</v>
      </c>
      <c r="AV400" s="13" t="s">
        <v>90</v>
      </c>
      <c r="AW400" s="13" t="s">
        <v>44</v>
      </c>
      <c r="AX400" s="13" t="s">
        <v>82</v>
      </c>
      <c r="AY400" s="285" t="s">
        <v>157</v>
      </c>
    </row>
    <row r="401" s="11" customFormat="1">
      <c r="B401" s="237"/>
      <c r="C401" s="238"/>
      <c r="D401" s="234" t="s">
        <v>182</v>
      </c>
      <c r="E401" s="239" t="s">
        <v>80</v>
      </c>
      <c r="F401" s="240" t="s">
        <v>562</v>
      </c>
      <c r="G401" s="238"/>
      <c r="H401" s="241">
        <v>8.5679999999999996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182</v>
      </c>
      <c r="AU401" s="247" t="s">
        <v>92</v>
      </c>
      <c r="AV401" s="11" t="s">
        <v>92</v>
      </c>
      <c r="AW401" s="11" t="s">
        <v>44</v>
      </c>
      <c r="AX401" s="11" t="s">
        <v>82</v>
      </c>
      <c r="AY401" s="247" t="s">
        <v>157</v>
      </c>
    </row>
    <row r="402" s="13" customFormat="1">
      <c r="B402" s="276"/>
      <c r="C402" s="277"/>
      <c r="D402" s="234" t="s">
        <v>182</v>
      </c>
      <c r="E402" s="278" t="s">
        <v>80</v>
      </c>
      <c r="F402" s="279" t="s">
        <v>563</v>
      </c>
      <c r="G402" s="277"/>
      <c r="H402" s="278" t="s">
        <v>80</v>
      </c>
      <c r="I402" s="280"/>
      <c r="J402" s="277"/>
      <c r="K402" s="277"/>
      <c r="L402" s="281"/>
      <c r="M402" s="282"/>
      <c r="N402" s="283"/>
      <c r="O402" s="283"/>
      <c r="P402" s="283"/>
      <c r="Q402" s="283"/>
      <c r="R402" s="283"/>
      <c r="S402" s="283"/>
      <c r="T402" s="284"/>
      <c r="AT402" s="285" t="s">
        <v>182</v>
      </c>
      <c r="AU402" s="285" t="s">
        <v>92</v>
      </c>
      <c r="AV402" s="13" t="s">
        <v>90</v>
      </c>
      <c r="AW402" s="13" t="s">
        <v>44</v>
      </c>
      <c r="AX402" s="13" t="s">
        <v>82</v>
      </c>
      <c r="AY402" s="285" t="s">
        <v>157</v>
      </c>
    </row>
    <row r="403" s="11" customFormat="1">
      <c r="B403" s="237"/>
      <c r="C403" s="238"/>
      <c r="D403" s="234" t="s">
        <v>182</v>
      </c>
      <c r="E403" s="239" t="s">
        <v>80</v>
      </c>
      <c r="F403" s="240" t="s">
        <v>454</v>
      </c>
      <c r="G403" s="238"/>
      <c r="H403" s="241">
        <v>28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AT403" s="247" t="s">
        <v>182</v>
      </c>
      <c r="AU403" s="247" t="s">
        <v>92</v>
      </c>
      <c r="AV403" s="11" t="s">
        <v>92</v>
      </c>
      <c r="AW403" s="11" t="s">
        <v>44</v>
      </c>
      <c r="AX403" s="11" t="s">
        <v>82</v>
      </c>
      <c r="AY403" s="247" t="s">
        <v>157</v>
      </c>
    </row>
    <row r="404" s="13" customFormat="1">
      <c r="B404" s="276"/>
      <c r="C404" s="277"/>
      <c r="D404" s="234" t="s">
        <v>182</v>
      </c>
      <c r="E404" s="278" t="s">
        <v>80</v>
      </c>
      <c r="F404" s="279" t="s">
        <v>598</v>
      </c>
      <c r="G404" s="277"/>
      <c r="H404" s="278" t="s">
        <v>80</v>
      </c>
      <c r="I404" s="280"/>
      <c r="J404" s="277"/>
      <c r="K404" s="277"/>
      <c r="L404" s="281"/>
      <c r="M404" s="282"/>
      <c r="N404" s="283"/>
      <c r="O404" s="283"/>
      <c r="P404" s="283"/>
      <c r="Q404" s="283"/>
      <c r="R404" s="283"/>
      <c r="S404" s="283"/>
      <c r="T404" s="284"/>
      <c r="AT404" s="285" t="s">
        <v>182</v>
      </c>
      <c r="AU404" s="285" t="s">
        <v>92</v>
      </c>
      <c r="AV404" s="13" t="s">
        <v>90</v>
      </c>
      <c r="AW404" s="13" t="s">
        <v>44</v>
      </c>
      <c r="AX404" s="13" t="s">
        <v>82</v>
      </c>
      <c r="AY404" s="285" t="s">
        <v>157</v>
      </c>
    </row>
    <row r="405" s="11" customFormat="1">
      <c r="B405" s="237"/>
      <c r="C405" s="238"/>
      <c r="D405" s="234" t="s">
        <v>182</v>
      </c>
      <c r="E405" s="239" t="s">
        <v>80</v>
      </c>
      <c r="F405" s="240" t="s">
        <v>599</v>
      </c>
      <c r="G405" s="238"/>
      <c r="H405" s="241">
        <v>16.379999999999999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AT405" s="247" t="s">
        <v>182</v>
      </c>
      <c r="AU405" s="247" t="s">
        <v>92</v>
      </c>
      <c r="AV405" s="11" t="s">
        <v>92</v>
      </c>
      <c r="AW405" s="11" t="s">
        <v>44</v>
      </c>
      <c r="AX405" s="11" t="s">
        <v>82</v>
      </c>
      <c r="AY405" s="247" t="s">
        <v>157</v>
      </c>
    </row>
    <row r="406" s="12" customFormat="1">
      <c r="B406" s="248"/>
      <c r="C406" s="249"/>
      <c r="D406" s="234" t="s">
        <v>182</v>
      </c>
      <c r="E406" s="250" t="s">
        <v>80</v>
      </c>
      <c r="F406" s="251" t="s">
        <v>183</v>
      </c>
      <c r="G406" s="249"/>
      <c r="H406" s="252">
        <v>864.61000000000001</v>
      </c>
      <c r="I406" s="253"/>
      <c r="J406" s="249"/>
      <c r="K406" s="249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182</v>
      </c>
      <c r="AU406" s="258" t="s">
        <v>92</v>
      </c>
      <c r="AV406" s="12" t="s">
        <v>177</v>
      </c>
      <c r="AW406" s="12" t="s">
        <v>44</v>
      </c>
      <c r="AX406" s="12" t="s">
        <v>90</v>
      </c>
      <c r="AY406" s="258" t="s">
        <v>157</v>
      </c>
    </row>
    <row r="407" s="1" customFormat="1" ht="51" customHeight="1">
      <c r="B407" s="47"/>
      <c r="C407" s="222" t="s">
        <v>600</v>
      </c>
      <c r="D407" s="222" t="s">
        <v>160</v>
      </c>
      <c r="E407" s="223" t="s">
        <v>601</v>
      </c>
      <c r="F407" s="224" t="s">
        <v>602</v>
      </c>
      <c r="G407" s="225" t="s">
        <v>451</v>
      </c>
      <c r="H407" s="226">
        <v>148.82499999999999</v>
      </c>
      <c r="I407" s="227"/>
      <c r="J407" s="228">
        <f>ROUND(I407*H407,2)</f>
        <v>0</v>
      </c>
      <c r="K407" s="224" t="s">
        <v>164</v>
      </c>
      <c r="L407" s="73"/>
      <c r="M407" s="229" t="s">
        <v>80</v>
      </c>
      <c r="N407" s="230" t="s">
        <v>52</v>
      </c>
      <c r="O407" s="48"/>
      <c r="P407" s="231">
        <f>O407*H407</f>
        <v>0</v>
      </c>
      <c r="Q407" s="231">
        <v>0</v>
      </c>
      <c r="R407" s="231">
        <f>Q407*H407</f>
        <v>0</v>
      </c>
      <c r="S407" s="231">
        <v>0</v>
      </c>
      <c r="T407" s="232">
        <f>S407*H407</f>
        <v>0</v>
      </c>
      <c r="AR407" s="24" t="s">
        <v>177</v>
      </c>
      <c r="AT407" s="24" t="s">
        <v>160</v>
      </c>
      <c r="AU407" s="24" t="s">
        <v>92</v>
      </c>
      <c r="AY407" s="24" t="s">
        <v>157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24" t="s">
        <v>90</v>
      </c>
      <c r="BK407" s="233">
        <f>ROUND(I407*H407,2)</f>
        <v>0</v>
      </c>
      <c r="BL407" s="24" t="s">
        <v>177</v>
      </c>
      <c r="BM407" s="24" t="s">
        <v>603</v>
      </c>
    </row>
    <row r="408" s="13" customFormat="1">
      <c r="B408" s="276"/>
      <c r="C408" s="277"/>
      <c r="D408" s="234" t="s">
        <v>182</v>
      </c>
      <c r="E408" s="278" t="s">
        <v>80</v>
      </c>
      <c r="F408" s="279" t="s">
        <v>604</v>
      </c>
      <c r="G408" s="277"/>
      <c r="H408" s="278" t="s">
        <v>80</v>
      </c>
      <c r="I408" s="280"/>
      <c r="J408" s="277"/>
      <c r="K408" s="277"/>
      <c r="L408" s="281"/>
      <c r="M408" s="282"/>
      <c r="N408" s="283"/>
      <c r="O408" s="283"/>
      <c r="P408" s="283"/>
      <c r="Q408" s="283"/>
      <c r="R408" s="283"/>
      <c r="S408" s="283"/>
      <c r="T408" s="284"/>
      <c r="AT408" s="285" t="s">
        <v>182</v>
      </c>
      <c r="AU408" s="285" t="s">
        <v>92</v>
      </c>
      <c r="AV408" s="13" t="s">
        <v>90</v>
      </c>
      <c r="AW408" s="13" t="s">
        <v>44</v>
      </c>
      <c r="AX408" s="13" t="s">
        <v>82</v>
      </c>
      <c r="AY408" s="285" t="s">
        <v>157</v>
      </c>
    </row>
    <row r="409" s="11" customFormat="1">
      <c r="B409" s="237"/>
      <c r="C409" s="238"/>
      <c r="D409" s="234" t="s">
        <v>182</v>
      </c>
      <c r="E409" s="239" t="s">
        <v>80</v>
      </c>
      <c r="F409" s="240" t="s">
        <v>467</v>
      </c>
      <c r="G409" s="238"/>
      <c r="H409" s="241">
        <v>60.417999999999999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182</v>
      </c>
      <c r="AU409" s="247" t="s">
        <v>92</v>
      </c>
      <c r="AV409" s="11" t="s">
        <v>92</v>
      </c>
      <c r="AW409" s="11" t="s">
        <v>44</v>
      </c>
      <c r="AX409" s="11" t="s">
        <v>82</v>
      </c>
      <c r="AY409" s="247" t="s">
        <v>157</v>
      </c>
    </row>
    <row r="410" s="13" customFormat="1">
      <c r="B410" s="276"/>
      <c r="C410" s="277"/>
      <c r="D410" s="234" t="s">
        <v>182</v>
      </c>
      <c r="E410" s="278" t="s">
        <v>80</v>
      </c>
      <c r="F410" s="279" t="s">
        <v>605</v>
      </c>
      <c r="G410" s="277"/>
      <c r="H410" s="278" t="s">
        <v>80</v>
      </c>
      <c r="I410" s="280"/>
      <c r="J410" s="277"/>
      <c r="K410" s="277"/>
      <c r="L410" s="281"/>
      <c r="M410" s="282"/>
      <c r="N410" s="283"/>
      <c r="O410" s="283"/>
      <c r="P410" s="283"/>
      <c r="Q410" s="283"/>
      <c r="R410" s="283"/>
      <c r="S410" s="283"/>
      <c r="T410" s="284"/>
      <c r="AT410" s="285" t="s">
        <v>182</v>
      </c>
      <c r="AU410" s="285" t="s">
        <v>92</v>
      </c>
      <c r="AV410" s="13" t="s">
        <v>90</v>
      </c>
      <c r="AW410" s="13" t="s">
        <v>44</v>
      </c>
      <c r="AX410" s="13" t="s">
        <v>82</v>
      </c>
      <c r="AY410" s="285" t="s">
        <v>157</v>
      </c>
    </row>
    <row r="411" s="11" customFormat="1">
      <c r="B411" s="237"/>
      <c r="C411" s="238"/>
      <c r="D411" s="234" t="s">
        <v>182</v>
      </c>
      <c r="E411" s="239" t="s">
        <v>80</v>
      </c>
      <c r="F411" s="240" t="s">
        <v>469</v>
      </c>
      <c r="G411" s="238"/>
      <c r="H411" s="241">
        <v>28.448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AT411" s="247" t="s">
        <v>182</v>
      </c>
      <c r="AU411" s="247" t="s">
        <v>92</v>
      </c>
      <c r="AV411" s="11" t="s">
        <v>92</v>
      </c>
      <c r="AW411" s="11" t="s">
        <v>44</v>
      </c>
      <c r="AX411" s="11" t="s">
        <v>82</v>
      </c>
      <c r="AY411" s="247" t="s">
        <v>157</v>
      </c>
    </row>
    <row r="412" s="13" customFormat="1">
      <c r="B412" s="276"/>
      <c r="C412" s="277"/>
      <c r="D412" s="234" t="s">
        <v>182</v>
      </c>
      <c r="E412" s="278" t="s">
        <v>80</v>
      </c>
      <c r="F412" s="279" t="s">
        <v>606</v>
      </c>
      <c r="G412" s="277"/>
      <c r="H412" s="278" t="s">
        <v>80</v>
      </c>
      <c r="I412" s="280"/>
      <c r="J412" s="277"/>
      <c r="K412" s="277"/>
      <c r="L412" s="281"/>
      <c r="M412" s="282"/>
      <c r="N412" s="283"/>
      <c r="O412" s="283"/>
      <c r="P412" s="283"/>
      <c r="Q412" s="283"/>
      <c r="R412" s="283"/>
      <c r="S412" s="283"/>
      <c r="T412" s="284"/>
      <c r="AT412" s="285" t="s">
        <v>182</v>
      </c>
      <c r="AU412" s="285" t="s">
        <v>92</v>
      </c>
      <c r="AV412" s="13" t="s">
        <v>90</v>
      </c>
      <c r="AW412" s="13" t="s">
        <v>44</v>
      </c>
      <c r="AX412" s="13" t="s">
        <v>82</v>
      </c>
      <c r="AY412" s="285" t="s">
        <v>157</v>
      </c>
    </row>
    <row r="413" s="11" customFormat="1">
      <c r="B413" s="237"/>
      <c r="C413" s="238"/>
      <c r="D413" s="234" t="s">
        <v>182</v>
      </c>
      <c r="E413" s="239" t="s">
        <v>80</v>
      </c>
      <c r="F413" s="240" t="s">
        <v>471</v>
      </c>
      <c r="G413" s="238"/>
      <c r="H413" s="241">
        <v>19.155999999999999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182</v>
      </c>
      <c r="AU413" s="247" t="s">
        <v>92</v>
      </c>
      <c r="AV413" s="11" t="s">
        <v>92</v>
      </c>
      <c r="AW413" s="11" t="s">
        <v>44</v>
      </c>
      <c r="AX413" s="11" t="s">
        <v>82</v>
      </c>
      <c r="AY413" s="247" t="s">
        <v>157</v>
      </c>
    </row>
    <row r="414" s="13" customFormat="1">
      <c r="B414" s="276"/>
      <c r="C414" s="277"/>
      <c r="D414" s="234" t="s">
        <v>182</v>
      </c>
      <c r="E414" s="278" t="s">
        <v>80</v>
      </c>
      <c r="F414" s="279" t="s">
        <v>607</v>
      </c>
      <c r="G414" s="277"/>
      <c r="H414" s="278" t="s">
        <v>80</v>
      </c>
      <c r="I414" s="280"/>
      <c r="J414" s="277"/>
      <c r="K414" s="277"/>
      <c r="L414" s="281"/>
      <c r="M414" s="282"/>
      <c r="N414" s="283"/>
      <c r="O414" s="283"/>
      <c r="P414" s="283"/>
      <c r="Q414" s="283"/>
      <c r="R414" s="283"/>
      <c r="S414" s="283"/>
      <c r="T414" s="284"/>
      <c r="AT414" s="285" t="s">
        <v>182</v>
      </c>
      <c r="AU414" s="285" t="s">
        <v>92</v>
      </c>
      <c r="AV414" s="13" t="s">
        <v>90</v>
      </c>
      <c r="AW414" s="13" t="s">
        <v>44</v>
      </c>
      <c r="AX414" s="13" t="s">
        <v>82</v>
      </c>
      <c r="AY414" s="285" t="s">
        <v>157</v>
      </c>
    </row>
    <row r="415" s="11" customFormat="1">
      <c r="B415" s="237"/>
      <c r="C415" s="238"/>
      <c r="D415" s="234" t="s">
        <v>182</v>
      </c>
      <c r="E415" s="239" t="s">
        <v>80</v>
      </c>
      <c r="F415" s="240" t="s">
        <v>473</v>
      </c>
      <c r="G415" s="238"/>
      <c r="H415" s="241">
        <v>40.802999999999997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182</v>
      </c>
      <c r="AU415" s="247" t="s">
        <v>92</v>
      </c>
      <c r="AV415" s="11" t="s">
        <v>92</v>
      </c>
      <c r="AW415" s="11" t="s">
        <v>44</v>
      </c>
      <c r="AX415" s="11" t="s">
        <v>82</v>
      </c>
      <c r="AY415" s="247" t="s">
        <v>157</v>
      </c>
    </row>
    <row r="416" s="12" customFormat="1">
      <c r="B416" s="248"/>
      <c r="C416" s="249"/>
      <c r="D416" s="234" t="s">
        <v>182</v>
      </c>
      <c r="E416" s="250" t="s">
        <v>80</v>
      </c>
      <c r="F416" s="251" t="s">
        <v>183</v>
      </c>
      <c r="G416" s="249"/>
      <c r="H416" s="252">
        <v>148.82499999999999</v>
      </c>
      <c r="I416" s="253"/>
      <c r="J416" s="249"/>
      <c r="K416" s="249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182</v>
      </c>
      <c r="AU416" s="258" t="s">
        <v>92</v>
      </c>
      <c r="AV416" s="12" t="s">
        <v>177</v>
      </c>
      <c r="AW416" s="12" t="s">
        <v>44</v>
      </c>
      <c r="AX416" s="12" t="s">
        <v>90</v>
      </c>
      <c r="AY416" s="258" t="s">
        <v>157</v>
      </c>
    </row>
    <row r="417" s="1" customFormat="1" ht="38.25" customHeight="1">
      <c r="B417" s="47"/>
      <c r="C417" s="222" t="s">
        <v>608</v>
      </c>
      <c r="D417" s="222" t="s">
        <v>160</v>
      </c>
      <c r="E417" s="223" t="s">
        <v>609</v>
      </c>
      <c r="F417" s="224" t="s">
        <v>610</v>
      </c>
      <c r="G417" s="225" t="s">
        <v>451</v>
      </c>
      <c r="H417" s="226">
        <v>28</v>
      </c>
      <c r="I417" s="227"/>
      <c r="J417" s="228">
        <f>ROUND(I417*H417,2)</f>
        <v>0</v>
      </c>
      <c r="K417" s="224" t="s">
        <v>164</v>
      </c>
      <c r="L417" s="73"/>
      <c r="M417" s="229" t="s">
        <v>80</v>
      </c>
      <c r="N417" s="230" t="s">
        <v>52</v>
      </c>
      <c r="O417" s="48"/>
      <c r="P417" s="231">
        <f>O417*H417</f>
        <v>0</v>
      </c>
      <c r="Q417" s="231">
        <v>0</v>
      </c>
      <c r="R417" s="231">
        <f>Q417*H417</f>
        <v>0</v>
      </c>
      <c r="S417" s="231">
        <v>0</v>
      </c>
      <c r="T417" s="232">
        <f>S417*H417</f>
        <v>0</v>
      </c>
      <c r="AR417" s="24" t="s">
        <v>177</v>
      </c>
      <c r="AT417" s="24" t="s">
        <v>160</v>
      </c>
      <c r="AU417" s="24" t="s">
        <v>92</v>
      </c>
      <c r="AY417" s="24" t="s">
        <v>157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24" t="s">
        <v>90</v>
      </c>
      <c r="BK417" s="233">
        <f>ROUND(I417*H417,2)</f>
        <v>0</v>
      </c>
      <c r="BL417" s="24" t="s">
        <v>177</v>
      </c>
      <c r="BM417" s="24" t="s">
        <v>611</v>
      </c>
    </row>
    <row r="418" s="1" customFormat="1">
      <c r="B418" s="47"/>
      <c r="C418" s="75"/>
      <c r="D418" s="234" t="s">
        <v>167</v>
      </c>
      <c r="E418" s="75"/>
      <c r="F418" s="235" t="s">
        <v>612</v>
      </c>
      <c r="G418" s="75"/>
      <c r="H418" s="75"/>
      <c r="I418" s="192"/>
      <c r="J418" s="75"/>
      <c r="K418" s="75"/>
      <c r="L418" s="73"/>
      <c r="M418" s="236"/>
      <c r="N418" s="48"/>
      <c r="O418" s="48"/>
      <c r="P418" s="48"/>
      <c r="Q418" s="48"/>
      <c r="R418" s="48"/>
      <c r="S418" s="48"/>
      <c r="T418" s="96"/>
      <c r="AT418" s="24" t="s">
        <v>167</v>
      </c>
      <c r="AU418" s="24" t="s">
        <v>92</v>
      </c>
    </row>
    <row r="419" s="11" customFormat="1">
      <c r="B419" s="237"/>
      <c r="C419" s="238"/>
      <c r="D419" s="234" t="s">
        <v>182</v>
      </c>
      <c r="E419" s="239" t="s">
        <v>80</v>
      </c>
      <c r="F419" s="240" t="s">
        <v>454</v>
      </c>
      <c r="G419" s="238"/>
      <c r="H419" s="241">
        <v>28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182</v>
      </c>
      <c r="AU419" s="247" t="s">
        <v>92</v>
      </c>
      <c r="AV419" s="11" t="s">
        <v>92</v>
      </c>
      <c r="AW419" s="11" t="s">
        <v>44</v>
      </c>
      <c r="AX419" s="11" t="s">
        <v>82</v>
      </c>
      <c r="AY419" s="247" t="s">
        <v>157</v>
      </c>
    </row>
    <row r="420" s="12" customFormat="1">
      <c r="B420" s="248"/>
      <c r="C420" s="249"/>
      <c r="D420" s="234" t="s">
        <v>182</v>
      </c>
      <c r="E420" s="250" t="s">
        <v>80</v>
      </c>
      <c r="F420" s="251" t="s">
        <v>183</v>
      </c>
      <c r="G420" s="249"/>
      <c r="H420" s="252">
        <v>28</v>
      </c>
      <c r="I420" s="253"/>
      <c r="J420" s="249"/>
      <c r="K420" s="249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182</v>
      </c>
      <c r="AU420" s="258" t="s">
        <v>92</v>
      </c>
      <c r="AV420" s="12" t="s">
        <v>177</v>
      </c>
      <c r="AW420" s="12" t="s">
        <v>44</v>
      </c>
      <c r="AX420" s="12" t="s">
        <v>90</v>
      </c>
      <c r="AY420" s="258" t="s">
        <v>157</v>
      </c>
    </row>
    <row r="421" s="1" customFormat="1" ht="16.5" customHeight="1">
      <c r="B421" s="47"/>
      <c r="C421" s="222" t="s">
        <v>613</v>
      </c>
      <c r="D421" s="222" t="s">
        <v>160</v>
      </c>
      <c r="E421" s="223" t="s">
        <v>614</v>
      </c>
      <c r="F421" s="224" t="s">
        <v>615</v>
      </c>
      <c r="G421" s="225" t="s">
        <v>451</v>
      </c>
      <c r="H421" s="226">
        <v>1228.337</v>
      </c>
      <c r="I421" s="227"/>
      <c r="J421" s="228">
        <f>ROUND(I421*H421,2)</f>
        <v>0</v>
      </c>
      <c r="K421" s="224" t="s">
        <v>164</v>
      </c>
      <c r="L421" s="73"/>
      <c r="M421" s="229" t="s">
        <v>80</v>
      </c>
      <c r="N421" s="230" t="s">
        <v>52</v>
      </c>
      <c r="O421" s="48"/>
      <c r="P421" s="231">
        <f>O421*H421</f>
        <v>0</v>
      </c>
      <c r="Q421" s="231">
        <v>0</v>
      </c>
      <c r="R421" s="231">
        <f>Q421*H421</f>
        <v>0</v>
      </c>
      <c r="S421" s="231">
        <v>0</v>
      </c>
      <c r="T421" s="232">
        <f>S421*H421</f>
        <v>0</v>
      </c>
      <c r="AR421" s="24" t="s">
        <v>177</v>
      </c>
      <c r="AT421" s="24" t="s">
        <v>160</v>
      </c>
      <c r="AU421" s="24" t="s">
        <v>92</v>
      </c>
      <c r="AY421" s="24" t="s">
        <v>157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24" t="s">
        <v>90</v>
      </c>
      <c r="BK421" s="233">
        <f>ROUND(I421*H421,2)</f>
        <v>0</v>
      </c>
      <c r="BL421" s="24" t="s">
        <v>177</v>
      </c>
      <c r="BM421" s="24" t="s">
        <v>616</v>
      </c>
    </row>
    <row r="422" s="13" customFormat="1">
      <c r="B422" s="276"/>
      <c r="C422" s="277"/>
      <c r="D422" s="234" t="s">
        <v>182</v>
      </c>
      <c r="E422" s="278" t="s">
        <v>80</v>
      </c>
      <c r="F422" s="279" t="s">
        <v>556</v>
      </c>
      <c r="G422" s="277"/>
      <c r="H422" s="278" t="s">
        <v>80</v>
      </c>
      <c r="I422" s="280"/>
      <c r="J422" s="277"/>
      <c r="K422" s="277"/>
      <c r="L422" s="281"/>
      <c r="M422" s="282"/>
      <c r="N422" s="283"/>
      <c r="O422" s="283"/>
      <c r="P422" s="283"/>
      <c r="Q422" s="283"/>
      <c r="R422" s="283"/>
      <c r="S422" s="283"/>
      <c r="T422" s="284"/>
      <c r="AT422" s="285" t="s">
        <v>182</v>
      </c>
      <c r="AU422" s="285" t="s">
        <v>92</v>
      </c>
      <c r="AV422" s="13" t="s">
        <v>90</v>
      </c>
      <c r="AW422" s="13" t="s">
        <v>44</v>
      </c>
      <c r="AX422" s="13" t="s">
        <v>82</v>
      </c>
      <c r="AY422" s="285" t="s">
        <v>157</v>
      </c>
    </row>
    <row r="423" s="11" customFormat="1">
      <c r="B423" s="237"/>
      <c r="C423" s="238"/>
      <c r="D423" s="234" t="s">
        <v>182</v>
      </c>
      <c r="E423" s="239" t="s">
        <v>80</v>
      </c>
      <c r="F423" s="240" t="s">
        <v>491</v>
      </c>
      <c r="G423" s="238"/>
      <c r="H423" s="241">
        <v>313.14400000000001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AT423" s="247" t="s">
        <v>182</v>
      </c>
      <c r="AU423" s="247" t="s">
        <v>92</v>
      </c>
      <c r="AV423" s="11" t="s">
        <v>92</v>
      </c>
      <c r="AW423" s="11" t="s">
        <v>44</v>
      </c>
      <c r="AX423" s="11" t="s">
        <v>82</v>
      </c>
      <c r="AY423" s="247" t="s">
        <v>157</v>
      </c>
    </row>
    <row r="424" s="11" customFormat="1">
      <c r="B424" s="237"/>
      <c r="C424" s="238"/>
      <c r="D424" s="234" t="s">
        <v>182</v>
      </c>
      <c r="E424" s="239" t="s">
        <v>80</v>
      </c>
      <c r="F424" s="240" t="s">
        <v>492</v>
      </c>
      <c r="G424" s="238"/>
      <c r="H424" s="241">
        <v>30.318000000000001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182</v>
      </c>
      <c r="AU424" s="247" t="s">
        <v>92</v>
      </c>
      <c r="AV424" s="11" t="s">
        <v>92</v>
      </c>
      <c r="AW424" s="11" t="s">
        <v>44</v>
      </c>
      <c r="AX424" s="11" t="s">
        <v>82</v>
      </c>
      <c r="AY424" s="247" t="s">
        <v>157</v>
      </c>
    </row>
    <row r="425" s="11" customFormat="1">
      <c r="B425" s="237"/>
      <c r="C425" s="238"/>
      <c r="D425" s="234" t="s">
        <v>182</v>
      </c>
      <c r="E425" s="239" t="s">
        <v>80</v>
      </c>
      <c r="F425" s="240" t="s">
        <v>493</v>
      </c>
      <c r="G425" s="238"/>
      <c r="H425" s="241">
        <v>15.882999999999999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182</v>
      </c>
      <c r="AU425" s="247" t="s">
        <v>92</v>
      </c>
      <c r="AV425" s="11" t="s">
        <v>92</v>
      </c>
      <c r="AW425" s="11" t="s">
        <v>44</v>
      </c>
      <c r="AX425" s="11" t="s">
        <v>82</v>
      </c>
      <c r="AY425" s="247" t="s">
        <v>157</v>
      </c>
    </row>
    <row r="426" s="13" customFormat="1">
      <c r="B426" s="276"/>
      <c r="C426" s="277"/>
      <c r="D426" s="234" t="s">
        <v>182</v>
      </c>
      <c r="E426" s="278" t="s">
        <v>80</v>
      </c>
      <c r="F426" s="279" t="s">
        <v>557</v>
      </c>
      <c r="G426" s="277"/>
      <c r="H426" s="278" t="s">
        <v>80</v>
      </c>
      <c r="I426" s="280"/>
      <c r="J426" s="277"/>
      <c r="K426" s="277"/>
      <c r="L426" s="281"/>
      <c r="M426" s="282"/>
      <c r="N426" s="283"/>
      <c r="O426" s="283"/>
      <c r="P426" s="283"/>
      <c r="Q426" s="283"/>
      <c r="R426" s="283"/>
      <c r="S426" s="283"/>
      <c r="T426" s="284"/>
      <c r="AT426" s="285" t="s">
        <v>182</v>
      </c>
      <c r="AU426" s="285" t="s">
        <v>92</v>
      </c>
      <c r="AV426" s="13" t="s">
        <v>90</v>
      </c>
      <c r="AW426" s="13" t="s">
        <v>44</v>
      </c>
      <c r="AX426" s="13" t="s">
        <v>82</v>
      </c>
      <c r="AY426" s="285" t="s">
        <v>157</v>
      </c>
    </row>
    <row r="427" s="11" customFormat="1">
      <c r="B427" s="237"/>
      <c r="C427" s="238"/>
      <c r="D427" s="234" t="s">
        <v>182</v>
      </c>
      <c r="E427" s="239" t="s">
        <v>80</v>
      </c>
      <c r="F427" s="240" t="s">
        <v>495</v>
      </c>
      <c r="G427" s="238"/>
      <c r="H427" s="241">
        <v>326.58100000000002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182</v>
      </c>
      <c r="AU427" s="247" t="s">
        <v>92</v>
      </c>
      <c r="AV427" s="11" t="s">
        <v>92</v>
      </c>
      <c r="AW427" s="11" t="s">
        <v>44</v>
      </c>
      <c r="AX427" s="11" t="s">
        <v>82</v>
      </c>
      <c r="AY427" s="247" t="s">
        <v>157</v>
      </c>
    </row>
    <row r="428" s="11" customFormat="1">
      <c r="B428" s="237"/>
      <c r="C428" s="238"/>
      <c r="D428" s="234" t="s">
        <v>182</v>
      </c>
      <c r="E428" s="239" t="s">
        <v>80</v>
      </c>
      <c r="F428" s="240" t="s">
        <v>496</v>
      </c>
      <c r="G428" s="238"/>
      <c r="H428" s="241">
        <v>72.656000000000006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182</v>
      </c>
      <c r="AU428" s="247" t="s">
        <v>92</v>
      </c>
      <c r="AV428" s="11" t="s">
        <v>92</v>
      </c>
      <c r="AW428" s="11" t="s">
        <v>44</v>
      </c>
      <c r="AX428" s="11" t="s">
        <v>82</v>
      </c>
      <c r="AY428" s="247" t="s">
        <v>157</v>
      </c>
    </row>
    <row r="429" s="13" customFormat="1">
      <c r="B429" s="276"/>
      <c r="C429" s="277"/>
      <c r="D429" s="234" t="s">
        <v>182</v>
      </c>
      <c r="E429" s="278" t="s">
        <v>80</v>
      </c>
      <c r="F429" s="279" t="s">
        <v>558</v>
      </c>
      <c r="G429" s="277"/>
      <c r="H429" s="278" t="s">
        <v>80</v>
      </c>
      <c r="I429" s="280"/>
      <c r="J429" s="277"/>
      <c r="K429" s="277"/>
      <c r="L429" s="281"/>
      <c r="M429" s="282"/>
      <c r="N429" s="283"/>
      <c r="O429" s="283"/>
      <c r="P429" s="283"/>
      <c r="Q429" s="283"/>
      <c r="R429" s="283"/>
      <c r="S429" s="283"/>
      <c r="T429" s="284"/>
      <c r="AT429" s="285" t="s">
        <v>182</v>
      </c>
      <c r="AU429" s="285" t="s">
        <v>92</v>
      </c>
      <c r="AV429" s="13" t="s">
        <v>90</v>
      </c>
      <c r="AW429" s="13" t="s">
        <v>44</v>
      </c>
      <c r="AX429" s="13" t="s">
        <v>82</v>
      </c>
      <c r="AY429" s="285" t="s">
        <v>157</v>
      </c>
    </row>
    <row r="430" s="11" customFormat="1">
      <c r="B430" s="237"/>
      <c r="C430" s="238"/>
      <c r="D430" s="234" t="s">
        <v>182</v>
      </c>
      <c r="E430" s="239" t="s">
        <v>80</v>
      </c>
      <c r="F430" s="240" t="s">
        <v>484</v>
      </c>
      <c r="G430" s="238"/>
      <c r="H430" s="241">
        <v>3.5800000000000001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AT430" s="247" t="s">
        <v>182</v>
      </c>
      <c r="AU430" s="247" t="s">
        <v>92</v>
      </c>
      <c r="AV430" s="11" t="s">
        <v>92</v>
      </c>
      <c r="AW430" s="11" t="s">
        <v>44</v>
      </c>
      <c r="AX430" s="11" t="s">
        <v>82</v>
      </c>
      <c r="AY430" s="247" t="s">
        <v>157</v>
      </c>
    </row>
    <row r="431" s="13" customFormat="1">
      <c r="B431" s="276"/>
      <c r="C431" s="277"/>
      <c r="D431" s="234" t="s">
        <v>182</v>
      </c>
      <c r="E431" s="278" t="s">
        <v>80</v>
      </c>
      <c r="F431" s="279" t="s">
        <v>559</v>
      </c>
      <c r="G431" s="277"/>
      <c r="H431" s="278" t="s">
        <v>80</v>
      </c>
      <c r="I431" s="280"/>
      <c r="J431" s="277"/>
      <c r="K431" s="277"/>
      <c r="L431" s="281"/>
      <c r="M431" s="282"/>
      <c r="N431" s="283"/>
      <c r="O431" s="283"/>
      <c r="P431" s="283"/>
      <c r="Q431" s="283"/>
      <c r="R431" s="283"/>
      <c r="S431" s="283"/>
      <c r="T431" s="284"/>
      <c r="AT431" s="285" t="s">
        <v>182</v>
      </c>
      <c r="AU431" s="285" t="s">
        <v>92</v>
      </c>
      <c r="AV431" s="13" t="s">
        <v>90</v>
      </c>
      <c r="AW431" s="13" t="s">
        <v>44</v>
      </c>
      <c r="AX431" s="13" t="s">
        <v>82</v>
      </c>
      <c r="AY431" s="285" t="s">
        <v>157</v>
      </c>
    </row>
    <row r="432" s="11" customFormat="1">
      <c r="B432" s="237"/>
      <c r="C432" s="238"/>
      <c r="D432" s="234" t="s">
        <v>182</v>
      </c>
      <c r="E432" s="239" t="s">
        <v>80</v>
      </c>
      <c r="F432" s="240" t="s">
        <v>560</v>
      </c>
      <c r="G432" s="238"/>
      <c r="H432" s="241">
        <v>49.5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182</v>
      </c>
      <c r="AU432" s="247" t="s">
        <v>92</v>
      </c>
      <c r="AV432" s="11" t="s">
        <v>92</v>
      </c>
      <c r="AW432" s="11" t="s">
        <v>44</v>
      </c>
      <c r="AX432" s="11" t="s">
        <v>82</v>
      </c>
      <c r="AY432" s="247" t="s">
        <v>157</v>
      </c>
    </row>
    <row r="433" s="13" customFormat="1">
      <c r="B433" s="276"/>
      <c r="C433" s="277"/>
      <c r="D433" s="234" t="s">
        <v>182</v>
      </c>
      <c r="E433" s="278" t="s">
        <v>80</v>
      </c>
      <c r="F433" s="279" t="s">
        <v>561</v>
      </c>
      <c r="G433" s="277"/>
      <c r="H433" s="278" t="s">
        <v>80</v>
      </c>
      <c r="I433" s="280"/>
      <c r="J433" s="277"/>
      <c r="K433" s="277"/>
      <c r="L433" s="281"/>
      <c r="M433" s="282"/>
      <c r="N433" s="283"/>
      <c r="O433" s="283"/>
      <c r="P433" s="283"/>
      <c r="Q433" s="283"/>
      <c r="R433" s="283"/>
      <c r="S433" s="283"/>
      <c r="T433" s="284"/>
      <c r="AT433" s="285" t="s">
        <v>182</v>
      </c>
      <c r="AU433" s="285" t="s">
        <v>92</v>
      </c>
      <c r="AV433" s="13" t="s">
        <v>90</v>
      </c>
      <c r="AW433" s="13" t="s">
        <v>44</v>
      </c>
      <c r="AX433" s="13" t="s">
        <v>82</v>
      </c>
      <c r="AY433" s="285" t="s">
        <v>157</v>
      </c>
    </row>
    <row r="434" s="11" customFormat="1">
      <c r="B434" s="237"/>
      <c r="C434" s="238"/>
      <c r="D434" s="234" t="s">
        <v>182</v>
      </c>
      <c r="E434" s="239" t="s">
        <v>80</v>
      </c>
      <c r="F434" s="240" t="s">
        <v>562</v>
      </c>
      <c r="G434" s="238"/>
      <c r="H434" s="241">
        <v>8.5679999999999996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182</v>
      </c>
      <c r="AU434" s="247" t="s">
        <v>92</v>
      </c>
      <c r="AV434" s="11" t="s">
        <v>92</v>
      </c>
      <c r="AW434" s="11" t="s">
        <v>44</v>
      </c>
      <c r="AX434" s="11" t="s">
        <v>82</v>
      </c>
      <c r="AY434" s="247" t="s">
        <v>157</v>
      </c>
    </row>
    <row r="435" s="13" customFormat="1">
      <c r="B435" s="276"/>
      <c r="C435" s="277"/>
      <c r="D435" s="234" t="s">
        <v>182</v>
      </c>
      <c r="E435" s="278" t="s">
        <v>80</v>
      </c>
      <c r="F435" s="279" t="s">
        <v>568</v>
      </c>
      <c r="G435" s="277"/>
      <c r="H435" s="278" t="s">
        <v>80</v>
      </c>
      <c r="I435" s="280"/>
      <c r="J435" s="277"/>
      <c r="K435" s="277"/>
      <c r="L435" s="281"/>
      <c r="M435" s="282"/>
      <c r="N435" s="283"/>
      <c r="O435" s="283"/>
      <c r="P435" s="283"/>
      <c r="Q435" s="283"/>
      <c r="R435" s="283"/>
      <c r="S435" s="283"/>
      <c r="T435" s="284"/>
      <c r="AT435" s="285" t="s">
        <v>182</v>
      </c>
      <c r="AU435" s="285" t="s">
        <v>92</v>
      </c>
      <c r="AV435" s="13" t="s">
        <v>90</v>
      </c>
      <c r="AW435" s="13" t="s">
        <v>44</v>
      </c>
      <c r="AX435" s="13" t="s">
        <v>82</v>
      </c>
      <c r="AY435" s="285" t="s">
        <v>157</v>
      </c>
    </row>
    <row r="436" s="11" customFormat="1">
      <c r="B436" s="237"/>
      <c r="C436" s="238"/>
      <c r="D436" s="234" t="s">
        <v>182</v>
      </c>
      <c r="E436" s="239" t="s">
        <v>80</v>
      </c>
      <c r="F436" s="240" t="s">
        <v>454</v>
      </c>
      <c r="G436" s="238"/>
      <c r="H436" s="241">
        <v>28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182</v>
      </c>
      <c r="AU436" s="247" t="s">
        <v>92</v>
      </c>
      <c r="AV436" s="11" t="s">
        <v>92</v>
      </c>
      <c r="AW436" s="11" t="s">
        <v>44</v>
      </c>
      <c r="AX436" s="11" t="s">
        <v>82</v>
      </c>
      <c r="AY436" s="247" t="s">
        <v>157</v>
      </c>
    </row>
    <row r="437" s="13" customFormat="1">
      <c r="B437" s="276"/>
      <c r="C437" s="277"/>
      <c r="D437" s="234" t="s">
        <v>182</v>
      </c>
      <c r="E437" s="278" t="s">
        <v>80</v>
      </c>
      <c r="F437" s="279" t="s">
        <v>569</v>
      </c>
      <c r="G437" s="277"/>
      <c r="H437" s="278" t="s">
        <v>80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182</v>
      </c>
      <c r="AU437" s="285" t="s">
        <v>92</v>
      </c>
      <c r="AV437" s="13" t="s">
        <v>90</v>
      </c>
      <c r="AW437" s="13" t="s">
        <v>44</v>
      </c>
      <c r="AX437" s="13" t="s">
        <v>82</v>
      </c>
      <c r="AY437" s="285" t="s">
        <v>157</v>
      </c>
    </row>
    <row r="438" s="11" customFormat="1">
      <c r="B438" s="237"/>
      <c r="C438" s="238"/>
      <c r="D438" s="234" t="s">
        <v>182</v>
      </c>
      <c r="E438" s="239" t="s">
        <v>80</v>
      </c>
      <c r="F438" s="240" t="s">
        <v>454</v>
      </c>
      <c r="G438" s="238"/>
      <c r="H438" s="241">
        <v>28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182</v>
      </c>
      <c r="AU438" s="247" t="s">
        <v>92</v>
      </c>
      <c r="AV438" s="11" t="s">
        <v>92</v>
      </c>
      <c r="AW438" s="11" t="s">
        <v>44</v>
      </c>
      <c r="AX438" s="11" t="s">
        <v>82</v>
      </c>
      <c r="AY438" s="247" t="s">
        <v>157</v>
      </c>
    </row>
    <row r="439" s="13" customFormat="1">
      <c r="B439" s="276"/>
      <c r="C439" s="277"/>
      <c r="D439" s="234" t="s">
        <v>182</v>
      </c>
      <c r="E439" s="278" t="s">
        <v>80</v>
      </c>
      <c r="F439" s="279" t="s">
        <v>458</v>
      </c>
      <c r="G439" s="277"/>
      <c r="H439" s="278" t="s">
        <v>80</v>
      </c>
      <c r="I439" s="280"/>
      <c r="J439" s="277"/>
      <c r="K439" s="277"/>
      <c r="L439" s="281"/>
      <c r="M439" s="282"/>
      <c r="N439" s="283"/>
      <c r="O439" s="283"/>
      <c r="P439" s="283"/>
      <c r="Q439" s="283"/>
      <c r="R439" s="283"/>
      <c r="S439" s="283"/>
      <c r="T439" s="284"/>
      <c r="AT439" s="285" t="s">
        <v>182</v>
      </c>
      <c r="AU439" s="285" t="s">
        <v>92</v>
      </c>
      <c r="AV439" s="13" t="s">
        <v>90</v>
      </c>
      <c r="AW439" s="13" t="s">
        <v>44</v>
      </c>
      <c r="AX439" s="13" t="s">
        <v>82</v>
      </c>
      <c r="AY439" s="285" t="s">
        <v>157</v>
      </c>
    </row>
    <row r="440" s="11" customFormat="1">
      <c r="B440" s="237"/>
      <c r="C440" s="238"/>
      <c r="D440" s="234" t="s">
        <v>182</v>
      </c>
      <c r="E440" s="239" t="s">
        <v>80</v>
      </c>
      <c r="F440" s="240" t="s">
        <v>459</v>
      </c>
      <c r="G440" s="238"/>
      <c r="H440" s="241">
        <v>46.887999999999998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182</v>
      </c>
      <c r="AU440" s="247" t="s">
        <v>92</v>
      </c>
      <c r="AV440" s="11" t="s">
        <v>92</v>
      </c>
      <c r="AW440" s="11" t="s">
        <v>44</v>
      </c>
      <c r="AX440" s="11" t="s">
        <v>82</v>
      </c>
      <c r="AY440" s="247" t="s">
        <v>157</v>
      </c>
    </row>
    <row r="441" s="13" customFormat="1">
      <c r="B441" s="276"/>
      <c r="C441" s="277"/>
      <c r="D441" s="234" t="s">
        <v>182</v>
      </c>
      <c r="E441" s="278" t="s">
        <v>80</v>
      </c>
      <c r="F441" s="279" t="s">
        <v>460</v>
      </c>
      <c r="G441" s="277"/>
      <c r="H441" s="278" t="s">
        <v>80</v>
      </c>
      <c r="I441" s="280"/>
      <c r="J441" s="277"/>
      <c r="K441" s="277"/>
      <c r="L441" s="281"/>
      <c r="M441" s="282"/>
      <c r="N441" s="283"/>
      <c r="O441" s="283"/>
      <c r="P441" s="283"/>
      <c r="Q441" s="283"/>
      <c r="R441" s="283"/>
      <c r="S441" s="283"/>
      <c r="T441" s="284"/>
      <c r="AT441" s="285" t="s">
        <v>182</v>
      </c>
      <c r="AU441" s="285" t="s">
        <v>92</v>
      </c>
      <c r="AV441" s="13" t="s">
        <v>90</v>
      </c>
      <c r="AW441" s="13" t="s">
        <v>44</v>
      </c>
      <c r="AX441" s="13" t="s">
        <v>82</v>
      </c>
      <c r="AY441" s="285" t="s">
        <v>157</v>
      </c>
    </row>
    <row r="442" s="11" customFormat="1">
      <c r="B442" s="237"/>
      <c r="C442" s="238"/>
      <c r="D442" s="234" t="s">
        <v>182</v>
      </c>
      <c r="E442" s="239" t="s">
        <v>80</v>
      </c>
      <c r="F442" s="240" t="s">
        <v>461</v>
      </c>
      <c r="G442" s="238"/>
      <c r="H442" s="241">
        <v>28.312999999999999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182</v>
      </c>
      <c r="AU442" s="247" t="s">
        <v>92</v>
      </c>
      <c r="AV442" s="11" t="s">
        <v>92</v>
      </c>
      <c r="AW442" s="11" t="s">
        <v>44</v>
      </c>
      <c r="AX442" s="11" t="s">
        <v>82</v>
      </c>
      <c r="AY442" s="247" t="s">
        <v>157</v>
      </c>
    </row>
    <row r="443" s="13" customFormat="1">
      <c r="B443" s="276"/>
      <c r="C443" s="277"/>
      <c r="D443" s="234" t="s">
        <v>182</v>
      </c>
      <c r="E443" s="278" t="s">
        <v>80</v>
      </c>
      <c r="F443" s="279" t="s">
        <v>462</v>
      </c>
      <c r="G443" s="277"/>
      <c r="H443" s="278" t="s">
        <v>80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182</v>
      </c>
      <c r="AU443" s="285" t="s">
        <v>92</v>
      </c>
      <c r="AV443" s="13" t="s">
        <v>90</v>
      </c>
      <c r="AW443" s="13" t="s">
        <v>44</v>
      </c>
      <c r="AX443" s="13" t="s">
        <v>82</v>
      </c>
      <c r="AY443" s="285" t="s">
        <v>157</v>
      </c>
    </row>
    <row r="444" s="11" customFormat="1">
      <c r="B444" s="237"/>
      <c r="C444" s="238"/>
      <c r="D444" s="234" t="s">
        <v>182</v>
      </c>
      <c r="E444" s="239" t="s">
        <v>80</v>
      </c>
      <c r="F444" s="240" t="s">
        <v>463</v>
      </c>
      <c r="G444" s="238"/>
      <c r="H444" s="241">
        <v>38.374000000000002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182</v>
      </c>
      <c r="AU444" s="247" t="s">
        <v>92</v>
      </c>
      <c r="AV444" s="11" t="s">
        <v>92</v>
      </c>
      <c r="AW444" s="11" t="s">
        <v>44</v>
      </c>
      <c r="AX444" s="11" t="s">
        <v>82</v>
      </c>
      <c r="AY444" s="247" t="s">
        <v>157</v>
      </c>
    </row>
    <row r="445" s="13" customFormat="1">
      <c r="B445" s="276"/>
      <c r="C445" s="277"/>
      <c r="D445" s="234" t="s">
        <v>182</v>
      </c>
      <c r="E445" s="278" t="s">
        <v>80</v>
      </c>
      <c r="F445" s="279" t="s">
        <v>464</v>
      </c>
      <c r="G445" s="277"/>
      <c r="H445" s="278" t="s">
        <v>80</v>
      </c>
      <c r="I445" s="280"/>
      <c r="J445" s="277"/>
      <c r="K445" s="277"/>
      <c r="L445" s="281"/>
      <c r="M445" s="282"/>
      <c r="N445" s="283"/>
      <c r="O445" s="283"/>
      <c r="P445" s="283"/>
      <c r="Q445" s="283"/>
      <c r="R445" s="283"/>
      <c r="S445" s="283"/>
      <c r="T445" s="284"/>
      <c r="AT445" s="285" t="s">
        <v>182</v>
      </c>
      <c r="AU445" s="285" t="s">
        <v>92</v>
      </c>
      <c r="AV445" s="13" t="s">
        <v>90</v>
      </c>
      <c r="AW445" s="13" t="s">
        <v>44</v>
      </c>
      <c r="AX445" s="13" t="s">
        <v>82</v>
      </c>
      <c r="AY445" s="285" t="s">
        <v>157</v>
      </c>
    </row>
    <row r="446" s="11" customFormat="1">
      <c r="B446" s="237"/>
      <c r="C446" s="238"/>
      <c r="D446" s="234" t="s">
        <v>182</v>
      </c>
      <c r="E446" s="239" t="s">
        <v>80</v>
      </c>
      <c r="F446" s="240" t="s">
        <v>465</v>
      </c>
      <c r="G446" s="238"/>
      <c r="H446" s="241">
        <v>65.137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182</v>
      </c>
      <c r="AU446" s="247" t="s">
        <v>92</v>
      </c>
      <c r="AV446" s="11" t="s">
        <v>92</v>
      </c>
      <c r="AW446" s="11" t="s">
        <v>44</v>
      </c>
      <c r="AX446" s="11" t="s">
        <v>82</v>
      </c>
      <c r="AY446" s="247" t="s">
        <v>157</v>
      </c>
    </row>
    <row r="447" s="13" customFormat="1">
      <c r="B447" s="276"/>
      <c r="C447" s="277"/>
      <c r="D447" s="234" t="s">
        <v>182</v>
      </c>
      <c r="E447" s="278" t="s">
        <v>80</v>
      </c>
      <c r="F447" s="279" t="s">
        <v>466</v>
      </c>
      <c r="G447" s="277"/>
      <c r="H447" s="278" t="s">
        <v>80</v>
      </c>
      <c r="I447" s="280"/>
      <c r="J447" s="277"/>
      <c r="K447" s="277"/>
      <c r="L447" s="281"/>
      <c r="M447" s="282"/>
      <c r="N447" s="283"/>
      <c r="O447" s="283"/>
      <c r="P447" s="283"/>
      <c r="Q447" s="283"/>
      <c r="R447" s="283"/>
      <c r="S447" s="283"/>
      <c r="T447" s="284"/>
      <c r="AT447" s="285" t="s">
        <v>182</v>
      </c>
      <c r="AU447" s="285" t="s">
        <v>92</v>
      </c>
      <c r="AV447" s="13" t="s">
        <v>90</v>
      </c>
      <c r="AW447" s="13" t="s">
        <v>44</v>
      </c>
      <c r="AX447" s="13" t="s">
        <v>82</v>
      </c>
      <c r="AY447" s="285" t="s">
        <v>157</v>
      </c>
    </row>
    <row r="448" s="11" customFormat="1">
      <c r="B448" s="237"/>
      <c r="C448" s="238"/>
      <c r="D448" s="234" t="s">
        <v>182</v>
      </c>
      <c r="E448" s="239" t="s">
        <v>80</v>
      </c>
      <c r="F448" s="240" t="s">
        <v>467</v>
      </c>
      <c r="G448" s="238"/>
      <c r="H448" s="241">
        <v>60.417999999999999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182</v>
      </c>
      <c r="AU448" s="247" t="s">
        <v>92</v>
      </c>
      <c r="AV448" s="11" t="s">
        <v>92</v>
      </c>
      <c r="AW448" s="11" t="s">
        <v>44</v>
      </c>
      <c r="AX448" s="11" t="s">
        <v>82</v>
      </c>
      <c r="AY448" s="247" t="s">
        <v>157</v>
      </c>
    </row>
    <row r="449" s="13" customFormat="1">
      <c r="B449" s="276"/>
      <c r="C449" s="277"/>
      <c r="D449" s="234" t="s">
        <v>182</v>
      </c>
      <c r="E449" s="278" t="s">
        <v>80</v>
      </c>
      <c r="F449" s="279" t="s">
        <v>468</v>
      </c>
      <c r="G449" s="277"/>
      <c r="H449" s="278" t="s">
        <v>80</v>
      </c>
      <c r="I449" s="280"/>
      <c r="J449" s="277"/>
      <c r="K449" s="277"/>
      <c r="L449" s="281"/>
      <c r="M449" s="282"/>
      <c r="N449" s="283"/>
      <c r="O449" s="283"/>
      <c r="P449" s="283"/>
      <c r="Q449" s="283"/>
      <c r="R449" s="283"/>
      <c r="S449" s="283"/>
      <c r="T449" s="284"/>
      <c r="AT449" s="285" t="s">
        <v>182</v>
      </c>
      <c r="AU449" s="285" t="s">
        <v>92</v>
      </c>
      <c r="AV449" s="13" t="s">
        <v>90</v>
      </c>
      <c r="AW449" s="13" t="s">
        <v>44</v>
      </c>
      <c r="AX449" s="13" t="s">
        <v>82</v>
      </c>
      <c r="AY449" s="285" t="s">
        <v>157</v>
      </c>
    </row>
    <row r="450" s="11" customFormat="1">
      <c r="B450" s="237"/>
      <c r="C450" s="238"/>
      <c r="D450" s="234" t="s">
        <v>182</v>
      </c>
      <c r="E450" s="239" t="s">
        <v>80</v>
      </c>
      <c r="F450" s="240" t="s">
        <v>469</v>
      </c>
      <c r="G450" s="238"/>
      <c r="H450" s="241">
        <v>28.448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182</v>
      </c>
      <c r="AU450" s="247" t="s">
        <v>92</v>
      </c>
      <c r="AV450" s="11" t="s">
        <v>92</v>
      </c>
      <c r="AW450" s="11" t="s">
        <v>44</v>
      </c>
      <c r="AX450" s="11" t="s">
        <v>82</v>
      </c>
      <c r="AY450" s="247" t="s">
        <v>157</v>
      </c>
    </row>
    <row r="451" s="13" customFormat="1">
      <c r="B451" s="276"/>
      <c r="C451" s="277"/>
      <c r="D451" s="234" t="s">
        <v>182</v>
      </c>
      <c r="E451" s="278" t="s">
        <v>80</v>
      </c>
      <c r="F451" s="279" t="s">
        <v>470</v>
      </c>
      <c r="G451" s="277"/>
      <c r="H451" s="278" t="s">
        <v>80</v>
      </c>
      <c r="I451" s="280"/>
      <c r="J451" s="277"/>
      <c r="K451" s="277"/>
      <c r="L451" s="281"/>
      <c r="M451" s="282"/>
      <c r="N451" s="283"/>
      <c r="O451" s="283"/>
      <c r="P451" s="283"/>
      <c r="Q451" s="283"/>
      <c r="R451" s="283"/>
      <c r="S451" s="283"/>
      <c r="T451" s="284"/>
      <c r="AT451" s="285" t="s">
        <v>182</v>
      </c>
      <c r="AU451" s="285" t="s">
        <v>92</v>
      </c>
      <c r="AV451" s="13" t="s">
        <v>90</v>
      </c>
      <c r="AW451" s="13" t="s">
        <v>44</v>
      </c>
      <c r="AX451" s="13" t="s">
        <v>82</v>
      </c>
      <c r="AY451" s="285" t="s">
        <v>157</v>
      </c>
    </row>
    <row r="452" s="11" customFormat="1">
      <c r="B452" s="237"/>
      <c r="C452" s="238"/>
      <c r="D452" s="234" t="s">
        <v>182</v>
      </c>
      <c r="E452" s="239" t="s">
        <v>80</v>
      </c>
      <c r="F452" s="240" t="s">
        <v>471</v>
      </c>
      <c r="G452" s="238"/>
      <c r="H452" s="241">
        <v>19.155999999999999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182</v>
      </c>
      <c r="AU452" s="247" t="s">
        <v>92</v>
      </c>
      <c r="AV452" s="11" t="s">
        <v>92</v>
      </c>
      <c r="AW452" s="11" t="s">
        <v>44</v>
      </c>
      <c r="AX452" s="11" t="s">
        <v>82</v>
      </c>
      <c r="AY452" s="247" t="s">
        <v>157</v>
      </c>
    </row>
    <row r="453" s="13" customFormat="1">
      <c r="B453" s="276"/>
      <c r="C453" s="277"/>
      <c r="D453" s="234" t="s">
        <v>182</v>
      </c>
      <c r="E453" s="278" t="s">
        <v>80</v>
      </c>
      <c r="F453" s="279" t="s">
        <v>472</v>
      </c>
      <c r="G453" s="277"/>
      <c r="H453" s="278" t="s">
        <v>80</v>
      </c>
      <c r="I453" s="280"/>
      <c r="J453" s="277"/>
      <c r="K453" s="277"/>
      <c r="L453" s="281"/>
      <c r="M453" s="282"/>
      <c r="N453" s="283"/>
      <c r="O453" s="283"/>
      <c r="P453" s="283"/>
      <c r="Q453" s="283"/>
      <c r="R453" s="283"/>
      <c r="S453" s="283"/>
      <c r="T453" s="284"/>
      <c r="AT453" s="285" t="s">
        <v>182</v>
      </c>
      <c r="AU453" s="285" t="s">
        <v>92</v>
      </c>
      <c r="AV453" s="13" t="s">
        <v>90</v>
      </c>
      <c r="AW453" s="13" t="s">
        <v>44</v>
      </c>
      <c r="AX453" s="13" t="s">
        <v>82</v>
      </c>
      <c r="AY453" s="285" t="s">
        <v>157</v>
      </c>
    </row>
    <row r="454" s="11" customFormat="1">
      <c r="B454" s="237"/>
      <c r="C454" s="238"/>
      <c r="D454" s="234" t="s">
        <v>182</v>
      </c>
      <c r="E454" s="239" t="s">
        <v>80</v>
      </c>
      <c r="F454" s="240" t="s">
        <v>473</v>
      </c>
      <c r="G454" s="238"/>
      <c r="H454" s="241">
        <v>40.802999999999997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AT454" s="247" t="s">
        <v>182</v>
      </c>
      <c r="AU454" s="247" t="s">
        <v>92</v>
      </c>
      <c r="AV454" s="11" t="s">
        <v>92</v>
      </c>
      <c r="AW454" s="11" t="s">
        <v>44</v>
      </c>
      <c r="AX454" s="11" t="s">
        <v>82</v>
      </c>
      <c r="AY454" s="247" t="s">
        <v>157</v>
      </c>
    </row>
    <row r="455" s="13" customFormat="1">
      <c r="B455" s="276"/>
      <c r="C455" s="277"/>
      <c r="D455" s="234" t="s">
        <v>182</v>
      </c>
      <c r="E455" s="278" t="s">
        <v>80</v>
      </c>
      <c r="F455" s="279" t="s">
        <v>474</v>
      </c>
      <c r="G455" s="277"/>
      <c r="H455" s="278" t="s">
        <v>80</v>
      </c>
      <c r="I455" s="280"/>
      <c r="J455" s="277"/>
      <c r="K455" s="277"/>
      <c r="L455" s="281"/>
      <c r="M455" s="282"/>
      <c r="N455" s="283"/>
      <c r="O455" s="283"/>
      <c r="P455" s="283"/>
      <c r="Q455" s="283"/>
      <c r="R455" s="283"/>
      <c r="S455" s="283"/>
      <c r="T455" s="284"/>
      <c r="AT455" s="285" t="s">
        <v>182</v>
      </c>
      <c r="AU455" s="285" t="s">
        <v>92</v>
      </c>
      <c r="AV455" s="13" t="s">
        <v>90</v>
      </c>
      <c r="AW455" s="13" t="s">
        <v>44</v>
      </c>
      <c r="AX455" s="13" t="s">
        <v>82</v>
      </c>
      <c r="AY455" s="285" t="s">
        <v>157</v>
      </c>
    </row>
    <row r="456" s="11" customFormat="1">
      <c r="B456" s="237"/>
      <c r="C456" s="238"/>
      <c r="D456" s="234" t="s">
        <v>182</v>
      </c>
      <c r="E456" s="239" t="s">
        <v>80</v>
      </c>
      <c r="F456" s="240" t="s">
        <v>475</v>
      </c>
      <c r="G456" s="238"/>
      <c r="H456" s="241">
        <v>24.57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AT456" s="247" t="s">
        <v>182</v>
      </c>
      <c r="AU456" s="247" t="s">
        <v>92</v>
      </c>
      <c r="AV456" s="11" t="s">
        <v>92</v>
      </c>
      <c r="AW456" s="11" t="s">
        <v>44</v>
      </c>
      <c r="AX456" s="11" t="s">
        <v>82</v>
      </c>
      <c r="AY456" s="247" t="s">
        <v>157</v>
      </c>
    </row>
    <row r="457" s="13" customFormat="1">
      <c r="B457" s="276"/>
      <c r="C457" s="277"/>
      <c r="D457" s="234" t="s">
        <v>182</v>
      </c>
      <c r="E457" s="278" t="s">
        <v>80</v>
      </c>
      <c r="F457" s="279" t="s">
        <v>598</v>
      </c>
      <c r="G457" s="277"/>
      <c r="H457" s="278" t="s">
        <v>80</v>
      </c>
      <c r="I457" s="280"/>
      <c r="J457" s="277"/>
      <c r="K457" s="277"/>
      <c r="L457" s="281"/>
      <c r="M457" s="282"/>
      <c r="N457" s="283"/>
      <c r="O457" s="283"/>
      <c r="P457" s="283"/>
      <c r="Q457" s="283"/>
      <c r="R457" s="283"/>
      <c r="S457" s="283"/>
      <c r="T457" s="284"/>
      <c r="AT457" s="285" t="s">
        <v>182</v>
      </c>
      <c r="AU457" s="285" t="s">
        <v>92</v>
      </c>
      <c r="AV457" s="13" t="s">
        <v>90</v>
      </c>
      <c r="AW457" s="13" t="s">
        <v>44</v>
      </c>
      <c r="AX457" s="13" t="s">
        <v>82</v>
      </c>
      <c r="AY457" s="285" t="s">
        <v>157</v>
      </c>
    </row>
    <row r="458" s="12" customFormat="1">
      <c r="B458" s="248"/>
      <c r="C458" s="249"/>
      <c r="D458" s="234" t="s">
        <v>182</v>
      </c>
      <c r="E458" s="250" t="s">
        <v>80</v>
      </c>
      <c r="F458" s="251" t="s">
        <v>183</v>
      </c>
      <c r="G458" s="249"/>
      <c r="H458" s="252">
        <v>1228.337</v>
      </c>
      <c r="I458" s="253"/>
      <c r="J458" s="249"/>
      <c r="K458" s="249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182</v>
      </c>
      <c r="AU458" s="258" t="s">
        <v>92</v>
      </c>
      <c r="AV458" s="12" t="s">
        <v>177</v>
      </c>
      <c r="AW458" s="12" t="s">
        <v>44</v>
      </c>
      <c r="AX458" s="12" t="s">
        <v>90</v>
      </c>
      <c r="AY458" s="258" t="s">
        <v>157</v>
      </c>
    </row>
    <row r="459" s="1" customFormat="1" ht="25.5" customHeight="1">
      <c r="B459" s="47"/>
      <c r="C459" s="222" t="s">
        <v>617</v>
      </c>
      <c r="D459" s="222" t="s">
        <v>160</v>
      </c>
      <c r="E459" s="223" t="s">
        <v>618</v>
      </c>
      <c r="F459" s="224" t="s">
        <v>619</v>
      </c>
      <c r="G459" s="225" t="s">
        <v>505</v>
      </c>
      <c r="H459" s="226">
        <v>3290.2049999999999</v>
      </c>
      <c r="I459" s="227"/>
      <c r="J459" s="228">
        <f>ROUND(I459*H459,2)</f>
        <v>0</v>
      </c>
      <c r="K459" s="224" t="s">
        <v>164</v>
      </c>
      <c r="L459" s="73"/>
      <c r="M459" s="229" t="s">
        <v>80</v>
      </c>
      <c r="N459" s="230" t="s">
        <v>52</v>
      </c>
      <c r="O459" s="48"/>
      <c r="P459" s="231">
        <f>O459*H459</f>
        <v>0</v>
      </c>
      <c r="Q459" s="231">
        <v>0</v>
      </c>
      <c r="R459" s="231">
        <f>Q459*H459</f>
        <v>0</v>
      </c>
      <c r="S459" s="231">
        <v>0</v>
      </c>
      <c r="T459" s="232">
        <f>S459*H459</f>
        <v>0</v>
      </c>
      <c r="AR459" s="24" t="s">
        <v>177</v>
      </c>
      <c r="AT459" s="24" t="s">
        <v>160</v>
      </c>
      <c r="AU459" s="24" t="s">
        <v>92</v>
      </c>
      <c r="AY459" s="24" t="s">
        <v>157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24" t="s">
        <v>90</v>
      </c>
      <c r="BK459" s="233">
        <f>ROUND(I459*H459,2)</f>
        <v>0</v>
      </c>
      <c r="BL459" s="24" t="s">
        <v>177</v>
      </c>
      <c r="BM459" s="24" t="s">
        <v>620</v>
      </c>
    </row>
    <row r="460" s="13" customFormat="1">
      <c r="B460" s="276"/>
      <c r="C460" s="277"/>
      <c r="D460" s="234" t="s">
        <v>182</v>
      </c>
      <c r="E460" s="278" t="s">
        <v>80</v>
      </c>
      <c r="F460" s="279" t="s">
        <v>556</v>
      </c>
      <c r="G460" s="277"/>
      <c r="H460" s="278" t="s">
        <v>80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182</v>
      </c>
      <c r="AU460" s="285" t="s">
        <v>92</v>
      </c>
      <c r="AV460" s="13" t="s">
        <v>90</v>
      </c>
      <c r="AW460" s="13" t="s">
        <v>44</v>
      </c>
      <c r="AX460" s="13" t="s">
        <v>82</v>
      </c>
      <c r="AY460" s="285" t="s">
        <v>157</v>
      </c>
    </row>
    <row r="461" s="11" customFormat="1">
      <c r="B461" s="237"/>
      <c r="C461" s="238"/>
      <c r="D461" s="234" t="s">
        <v>182</v>
      </c>
      <c r="E461" s="239" t="s">
        <v>80</v>
      </c>
      <c r="F461" s="240" t="s">
        <v>621</v>
      </c>
      <c r="G461" s="238"/>
      <c r="H461" s="241">
        <v>626.28899999999999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AT461" s="247" t="s">
        <v>182</v>
      </c>
      <c r="AU461" s="247" t="s">
        <v>92</v>
      </c>
      <c r="AV461" s="11" t="s">
        <v>92</v>
      </c>
      <c r="AW461" s="11" t="s">
        <v>44</v>
      </c>
      <c r="AX461" s="11" t="s">
        <v>82</v>
      </c>
      <c r="AY461" s="247" t="s">
        <v>157</v>
      </c>
    </row>
    <row r="462" s="11" customFormat="1">
      <c r="B462" s="237"/>
      <c r="C462" s="238"/>
      <c r="D462" s="234" t="s">
        <v>182</v>
      </c>
      <c r="E462" s="239" t="s">
        <v>80</v>
      </c>
      <c r="F462" s="240" t="s">
        <v>622</v>
      </c>
      <c r="G462" s="238"/>
      <c r="H462" s="241">
        <v>60.636000000000003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AT462" s="247" t="s">
        <v>182</v>
      </c>
      <c r="AU462" s="247" t="s">
        <v>92</v>
      </c>
      <c r="AV462" s="11" t="s">
        <v>92</v>
      </c>
      <c r="AW462" s="11" t="s">
        <v>44</v>
      </c>
      <c r="AX462" s="11" t="s">
        <v>82</v>
      </c>
      <c r="AY462" s="247" t="s">
        <v>157</v>
      </c>
    </row>
    <row r="463" s="11" customFormat="1">
      <c r="B463" s="237"/>
      <c r="C463" s="238"/>
      <c r="D463" s="234" t="s">
        <v>182</v>
      </c>
      <c r="E463" s="239" t="s">
        <v>80</v>
      </c>
      <c r="F463" s="240" t="s">
        <v>623</v>
      </c>
      <c r="G463" s="238"/>
      <c r="H463" s="241">
        <v>31.765999999999998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AT463" s="247" t="s">
        <v>182</v>
      </c>
      <c r="AU463" s="247" t="s">
        <v>92</v>
      </c>
      <c r="AV463" s="11" t="s">
        <v>92</v>
      </c>
      <c r="AW463" s="11" t="s">
        <v>44</v>
      </c>
      <c r="AX463" s="11" t="s">
        <v>82</v>
      </c>
      <c r="AY463" s="247" t="s">
        <v>157</v>
      </c>
    </row>
    <row r="464" s="13" customFormat="1">
      <c r="B464" s="276"/>
      <c r="C464" s="277"/>
      <c r="D464" s="234" t="s">
        <v>182</v>
      </c>
      <c r="E464" s="278" t="s">
        <v>80</v>
      </c>
      <c r="F464" s="279" t="s">
        <v>557</v>
      </c>
      <c r="G464" s="277"/>
      <c r="H464" s="278" t="s">
        <v>80</v>
      </c>
      <c r="I464" s="280"/>
      <c r="J464" s="277"/>
      <c r="K464" s="277"/>
      <c r="L464" s="281"/>
      <c r="M464" s="282"/>
      <c r="N464" s="283"/>
      <c r="O464" s="283"/>
      <c r="P464" s="283"/>
      <c r="Q464" s="283"/>
      <c r="R464" s="283"/>
      <c r="S464" s="283"/>
      <c r="T464" s="284"/>
      <c r="AT464" s="285" t="s">
        <v>182</v>
      </c>
      <c r="AU464" s="285" t="s">
        <v>92</v>
      </c>
      <c r="AV464" s="13" t="s">
        <v>90</v>
      </c>
      <c r="AW464" s="13" t="s">
        <v>44</v>
      </c>
      <c r="AX464" s="13" t="s">
        <v>82</v>
      </c>
      <c r="AY464" s="285" t="s">
        <v>157</v>
      </c>
    </row>
    <row r="465" s="11" customFormat="1">
      <c r="B465" s="237"/>
      <c r="C465" s="238"/>
      <c r="D465" s="234" t="s">
        <v>182</v>
      </c>
      <c r="E465" s="239" t="s">
        <v>80</v>
      </c>
      <c r="F465" s="240" t="s">
        <v>624</v>
      </c>
      <c r="G465" s="238"/>
      <c r="H465" s="241">
        <v>653.16200000000003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182</v>
      </c>
      <c r="AU465" s="247" t="s">
        <v>92</v>
      </c>
      <c r="AV465" s="11" t="s">
        <v>92</v>
      </c>
      <c r="AW465" s="11" t="s">
        <v>44</v>
      </c>
      <c r="AX465" s="11" t="s">
        <v>82</v>
      </c>
      <c r="AY465" s="247" t="s">
        <v>157</v>
      </c>
    </row>
    <row r="466" s="11" customFormat="1">
      <c r="B466" s="237"/>
      <c r="C466" s="238"/>
      <c r="D466" s="234" t="s">
        <v>182</v>
      </c>
      <c r="E466" s="239" t="s">
        <v>80</v>
      </c>
      <c r="F466" s="240" t="s">
        <v>625</v>
      </c>
      <c r="G466" s="238"/>
      <c r="H466" s="241">
        <v>145.31200000000001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182</v>
      </c>
      <c r="AU466" s="247" t="s">
        <v>92</v>
      </c>
      <c r="AV466" s="11" t="s">
        <v>92</v>
      </c>
      <c r="AW466" s="11" t="s">
        <v>44</v>
      </c>
      <c r="AX466" s="11" t="s">
        <v>82</v>
      </c>
      <c r="AY466" s="247" t="s">
        <v>157</v>
      </c>
    </row>
    <row r="467" s="13" customFormat="1">
      <c r="B467" s="276"/>
      <c r="C467" s="277"/>
      <c r="D467" s="234" t="s">
        <v>182</v>
      </c>
      <c r="E467" s="278" t="s">
        <v>80</v>
      </c>
      <c r="F467" s="279" t="s">
        <v>558</v>
      </c>
      <c r="G467" s="277"/>
      <c r="H467" s="278" t="s">
        <v>80</v>
      </c>
      <c r="I467" s="280"/>
      <c r="J467" s="277"/>
      <c r="K467" s="277"/>
      <c r="L467" s="281"/>
      <c r="M467" s="282"/>
      <c r="N467" s="283"/>
      <c r="O467" s="283"/>
      <c r="P467" s="283"/>
      <c r="Q467" s="283"/>
      <c r="R467" s="283"/>
      <c r="S467" s="283"/>
      <c r="T467" s="284"/>
      <c r="AT467" s="285" t="s">
        <v>182</v>
      </c>
      <c r="AU467" s="285" t="s">
        <v>92</v>
      </c>
      <c r="AV467" s="13" t="s">
        <v>90</v>
      </c>
      <c r="AW467" s="13" t="s">
        <v>44</v>
      </c>
      <c r="AX467" s="13" t="s">
        <v>82</v>
      </c>
      <c r="AY467" s="285" t="s">
        <v>157</v>
      </c>
    </row>
    <row r="468" s="11" customFormat="1">
      <c r="B468" s="237"/>
      <c r="C468" s="238"/>
      <c r="D468" s="234" t="s">
        <v>182</v>
      </c>
      <c r="E468" s="239" t="s">
        <v>80</v>
      </c>
      <c r="F468" s="240" t="s">
        <v>626</v>
      </c>
      <c r="G468" s="238"/>
      <c r="H468" s="241">
        <v>7.1600000000000001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182</v>
      </c>
      <c r="AU468" s="247" t="s">
        <v>92</v>
      </c>
      <c r="AV468" s="11" t="s">
        <v>92</v>
      </c>
      <c r="AW468" s="11" t="s">
        <v>44</v>
      </c>
      <c r="AX468" s="11" t="s">
        <v>82</v>
      </c>
      <c r="AY468" s="247" t="s">
        <v>157</v>
      </c>
    </row>
    <row r="469" s="13" customFormat="1">
      <c r="B469" s="276"/>
      <c r="C469" s="277"/>
      <c r="D469" s="234" t="s">
        <v>182</v>
      </c>
      <c r="E469" s="278" t="s">
        <v>80</v>
      </c>
      <c r="F469" s="279" t="s">
        <v>559</v>
      </c>
      <c r="G469" s="277"/>
      <c r="H469" s="278" t="s">
        <v>80</v>
      </c>
      <c r="I469" s="280"/>
      <c r="J469" s="277"/>
      <c r="K469" s="277"/>
      <c r="L469" s="281"/>
      <c r="M469" s="282"/>
      <c r="N469" s="283"/>
      <c r="O469" s="283"/>
      <c r="P469" s="283"/>
      <c r="Q469" s="283"/>
      <c r="R469" s="283"/>
      <c r="S469" s="283"/>
      <c r="T469" s="284"/>
      <c r="AT469" s="285" t="s">
        <v>182</v>
      </c>
      <c r="AU469" s="285" t="s">
        <v>92</v>
      </c>
      <c r="AV469" s="13" t="s">
        <v>90</v>
      </c>
      <c r="AW469" s="13" t="s">
        <v>44</v>
      </c>
      <c r="AX469" s="13" t="s">
        <v>82</v>
      </c>
      <c r="AY469" s="285" t="s">
        <v>157</v>
      </c>
    </row>
    <row r="470" s="11" customFormat="1">
      <c r="B470" s="237"/>
      <c r="C470" s="238"/>
      <c r="D470" s="234" t="s">
        <v>182</v>
      </c>
      <c r="E470" s="239" t="s">
        <v>80</v>
      </c>
      <c r="F470" s="240" t="s">
        <v>627</v>
      </c>
      <c r="G470" s="238"/>
      <c r="H470" s="241">
        <v>99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182</v>
      </c>
      <c r="AU470" s="247" t="s">
        <v>92</v>
      </c>
      <c r="AV470" s="11" t="s">
        <v>92</v>
      </c>
      <c r="AW470" s="11" t="s">
        <v>44</v>
      </c>
      <c r="AX470" s="11" t="s">
        <v>82</v>
      </c>
      <c r="AY470" s="247" t="s">
        <v>157</v>
      </c>
    </row>
    <row r="471" s="13" customFormat="1">
      <c r="B471" s="276"/>
      <c r="C471" s="277"/>
      <c r="D471" s="234" t="s">
        <v>182</v>
      </c>
      <c r="E471" s="278" t="s">
        <v>80</v>
      </c>
      <c r="F471" s="279" t="s">
        <v>561</v>
      </c>
      <c r="G471" s="277"/>
      <c r="H471" s="278" t="s">
        <v>80</v>
      </c>
      <c r="I471" s="280"/>
      <c r="J471" s="277"/>
      <c r="K471" s="277"/>
      <c r="L471" s="281"/>
      <c r="M471" s="282"/>
      <c r="N471" s="283"/>
      <c r="O471" s="283"/>
      <c r="P471" s="283"/>
      <c r="Q471" s="283"/>
      <c r="R471" s="283"/>
      <c r="S471" s="283"/>
      <c r="T471" s="284"/>
      <c r="AT471" s="285" t="s">
        <v>182</v>
      </c>
      <c r="AU471" s="285" t="s">
        <v>92</v>
      </c>
      <c r="AV471" s="13" t="s">
        <v>90</v>
      </c>
      <c r="AW471" s="13" t="s">
        <v>44</v>
      </c>
      <c r="AX471" s="13" t="s">
        <v>82</v>
      </c>
      <c r="AY471" s="285" t="s">
        <v>157</v>
      </c>
    </row>
    <row r="472" s="11" customFormat="1">
      <c r="B472" s="237"/>
      <c r="C472" s="238"/>
      <c r="D472" s="234" t="s">
        <v>182</v>
      </c>
      <c r="E472" s="239" t="s">
        <v>80</v>
      </c>
      <c r="F472" s="240" t="s">
        <v>628</v>
      </c>
      <c r="G472" s="238"/>
      <c r="H472" s="241">
        <v>17.135999999999999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AT472" s="247" t="s">
        <v>182</v>
      </c>
      <c r="AU472" s="247" t="s">
        <v>92</v>
      </c>
      <c r="AV472" s="11" t="s">
        <v>92</v>
      </c>
      <c r="AW472" s="11" t="s">
        <v>44</v>
      </c>
      <c r="AX472" s="11" t="s">
        <v>82</v>
      </c>
      <c r="AY472" s="247" t="s">
        <v>157</v>
      </c>
    </row>
    <row r="473" s="13" customFormat="1">
      <c r="B473" s="276"/>
      <c r="C473" s="277"/>
      <c r="D473" s="234" t="s">
        <v>182</v>
      </c>
      <c r="E473" s="278" t="s">
        <v>80</v>
      </c>
      <c r="F473" s="279" t="s">
        <v>568</v>
      </c>
      <c r="G473" s="277"/>
      <c r="H473" s="278" t="s">
        <v>80</v>
      </c>
      <c r="I473" s="280"/>
      <c r="J473" s="277"/>
      <c r="K473" s="277"/>
      <c r="L473" s="281"/>
      <c r="M473" s="282"/>
      <c r="N473" s="283"/>
      <c r="O473" s="283"/>
      <c r="P473" s="283"/>
      <c r="Q473" s="283"/>
      <c r="R473" s="283"/>
      <c r="S473" s="283"/>
      <c r="T473" s="284"/>
      <c r="AT473" s="285" t="s">
        <v>182</v>
      </c>
      <c r="AU473" s="285" t="s">
        <v>92</v>
      </c>
      <c r="AV473" s="13" t="s">
        <v>90</v>
      </c>
      <c r="AW473" s="13" t="s">
        <v>44</v>
      </c>
      <c r="AX473" s="13" t="s">
        <v>82</v>
      </c>
      <c r="AY473" s="285" t="s">
        <v>157</v>
      </c>
    </row>
    <row r="474" s="11" customFormat="1">
      <c r="B474" s="237"/>
      <c r="C474" s="238"/>
      <c r="D474" s="234" t="s">
        <v>182</v>
      </c>
      <c r="E474" s="239" t="s">
        <v>80</v>
      </c>
      <c r="F474" s="240" t="s">
        <v>629</v>
      </c>
      <c r="G474" s="238"/>
      <c r="H474" s="241">
        <v>56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AT474" s="247" t="s">
        <v>182</v>
      </c>
      <c r="AU474" s="247" t="s">
        <v>92</v>
      </c>
      <c r="AV474" s="11" t="s">
        <v>92</v>
      </c>
      <c r="AW474" s="11" t="s">
        <v>44</v>
      </c>
      <c r="AX474" s="11" t="s">
        <v>82</v>
      </c>
      <c r="AY474" s="247" t="s">
        <v>157</v>
      </c>
    </row>
    <row r="475" s="13" customFormat="1">
      <c r="B475" s="276"/>
      <c r="C475" s="277"/>
      <c r="D475" s="234" t="s">
        <v>182</v>
      </c>
      <c r="E475" s="278" t="s">
        <v>80</v>
      </c>
      <c r="F475" s="279" t="s">
        <v>569</v>
      </c>
      <c r="G475" s="277"/>
      <c r="H475" s="278" t="s">
        <v>80</v>
      </c>
      <c r="I475" s="280"/>
      <c r="J475" s="277"/>
      <c r="K475" s="277"/>
      <c r="L475" s="281"/>
      <c r="M475" s="282"/>
      <c r="N475" s="283"/>
      <c r="O475" s="283"/>
      <c r="P475" s="283"/>
      <c r="Q475" s="283"/>
      <c r="R475" s="283"/>
      <c r="S475" s="283"/>
      <c r="T475" s="284"/>
      <c r="AT475" s="285" t="s">
        <v>182</v>
      </c>
      <c r="AU475" s="285" t="s">
        <v>92</v>
      </c>
      <c r="AV475" s="13" t="s">
        <v>90</v>
      </c>
      <c r="AW475" s="13" t="s">
        <v>44</v>
      </c>
      <c r="AX475" s="13" t="s">
        <v>82</v>
      </c>
      <c r="AY475" s="285" t="s">
        <v>157</v>
      </c>
    </row>
    <row r="476" s="11" customFormat="1">
      <c r="B476" s="237"/>
      <c r="C476" s="238"/>
      <c r="D476" s="234" t="s">
        <v>182</v>
      </c>
      <c r="E476" s="239" t="s">
        <v>80</v>
      </c>
      <c r="F476" s="240" t="s">
        <v>629</v>
      </c>
      <c r="G476" s="238"/>
      <c r="H476" s="241">
        <v>56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182</v>
      </c>
      <c r="AU476" s="247" t="s">
        <v>92</v>
      </c>
      <c r="AV476" s="11" t="s">
        <v>92</v>
      </c>
      <c r="AW476" s="11" t="s">
        <v>44</v>
      </c>
      <c r="AX476" s="11" t="s">
        <v>82</v>
      </c>
      <c r="AY476" s="247" t="s">
        <v>157</v>
      </c>
    </row>
    <row r="477" s="13" customFormat="1">
      <c r="B477" s="276"/>
      <c r="C477" s="277"/>
      <c r="D477" s="234" t="s">
        <v>182</v>
      </c>
      <c r="E477" s="278" t="s">
        <v>80</v>
      </c>
      <c r="F477" s="279" t="s">
        <v>458</v>
      </c>
      <c r="G477" s="277"/>
      <c r="H477" s="278" t="s">
        <v>80</v>
      </c>
      <c r="I477" s="280"/>
      <c r="J477" s="277"/>
      <c r="K477" s="277"/>
      <c r="L477" s="281"/>
      <c r="M477" s="282"/>
      <c r="N477" s="283"/>
      <c r="O477" s="283"/>
      <c r="P477" s="283"/>
      <c r="Q477" s="283"/>
      <c r="R477" s="283"/>
      <c r="S477" s="283"/>
      <c r="T477" s="284"/>
      <c r="AT477" s="285" t="s">
        <v>182</v>
      </c>
      <c r="AU477" s="285" t="s">
        <v>92</v>
      </c>
      <c r="AV477" s="13" t="s">
        <v>90</v>
      </c>
      <c r="AW477" s="13" t="s">
        <v>44</v>
      </c>
      <c r="AX477" s="13" t="s">
        <v>82</v>
      </c>
      <c r="AY477" s="285" t="s">
        <v>157</v>
      </c>
    </row>
    <row r="478" s="11" customFormat="1">
      <c r="B478" s="237"/>
      <c r="C478" s="238"/>
      <c r="D478" s="234" t="s">
        <v>182</v>
      </c>
      <c r="E478" s="239" t="s">
        <v>80</v>
      </c>
      <c r="F478" s="240" t="s">
        <v>630</v>
      </c>
      <c r="G478" s="238"/>
      <c r="H478" s="241">
        <v>93.777000000000001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182</v>
      </c>
      <c r="AU478" s="247" t="s">
        <v>92</v>
      </c>
      <c r="AV478" s="11" t="s">
        <v>92</v>
      </c>
      <c r="AW478" s="11" t="s">
        <v>44</v>
      </c>
      <c r="AX478" s="11" t="s">
        <v>82</v>
      </c>
      <c r="AY478" s="247" t="s">
        <v>157</v>
      </c>
    </row>
    <row r="479" s="13" customFormat="1">
      <c r="B479" s="276"/>
      <c r="C479" s="277"/>
      <c r="D479" s="234" t="s">
        <v>182</v>
      </c>
      <c r="E479" s="278" t="s">
        <v>80</v>
      </c>
      <c r="F479" s="279" t="s">
        <v>460</v>
      </c>
      <c r="G479" s="277"/>
      <c r="H479" s="278" t="s">
        <v>80</v>
      </c>
      <c r="I479" s="280"/>
      <c r="J479" s="277"/>
      <c r="K479" s="277"/>
      <c r="L479" s="281"/>
      <c r="M479" s="282"/>
      <c r="N479" s="283"/>
      <c r="O479" s="283"/>
      <c r="P479" s="283"/>
      <c r="Q479" s="283"/>
      <c r="R479" s="283"/>
      <c r="S479" s="283"/>
      <c r="T479" s="284"/>
      <c r="AT479" s="285" t="s">
        <v>182</v>
      </c>
      <c r="AU479" s="285" t="s">
        <v>92</v>
      </c>
      <c r="AV479" s="13" t="s">
        <v>90</v>
      </c>
      <c r="AW479" s="13" t="s">
        <v>44</v>
      </c>
      <c r="AX479" s="13" t="s">
        <v>82</v>
      </c>
      <c r="AY479" s="285" t="s">
        <v>157</v>
      </c>
    </row>
    <row r="480" s="11" customFormat="1">
      <c r="B480" s="237"/>
      <c r="C480" s="238"/>
      <c r="D480" s="234" t="s">
        <v>182</v>
      </c>
      <c r="E480" s="239" t="s">
        <v>80</v>
      </c>
      <c r="F480" s="240" t="s">
        <v>631</v>
      </c>
      <c r="G480" s="238"/>
      <c r="H480" s="241">
        <v>56.625999999999998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AT480" s="247" t="s">
        <v>182</v>
      </c>
      <c r="AU480" s="247" t="s">
        <v>92</v>
      </c>
      <c r="AV480" s="11" t="s">
        <v>92</v>
      </c>
      <c r="AW480" s="11" t="s">
        <v>44</v>
      </c>
      <c r="AX480" s="11" t="s">
        <v>82</v>
      </c>
      <c r="AY480" s="247" t="s">
        <v>157</v>
      </c>
    </row>
    <row r="481" s="13" customFormat="1">
      <c r="B481" s="276"/>
      <c r="C481" s="277"/>
      <c r="D481" s="234" t="s">
        <v>182</v>
      </c>
      <c r="E481" s="278" t="s">
        <v>80</v>
      </c>
      <c r="F481" s="279" t="s">
        <v>462</v>
      </c>
      <c r="G481" s="277"/>
      <c r="H481" s="278" t="s">
        <v>80</v>
      </c>
      <c r="I481" s="280"/>
      <c r="J481" s="277"/>
      <c r="K481" s="277"/>
      <c r="L481" s="281"/>
      <c r="M481" s="282"/>
      <c r="N481" s="283"/>
      <c r="O481" s="283"/>
      <c r="P481" s="283"/>
      <c r="Q481" s="283"/>
      <c r="R481" s="283"/>
      <c r="S481" s="283"/>
      <c r="T481" s="284"/>
      <c r="AT481" s="285" t="s">
        <v>182</v>
      </c>
      <c r="AU481" s="285" t="s">
        <v>92</v>
      </c>
      <c r="AV481" s="13" t="s">
        <v>90</v>
      </c>
      <c r="AW481" s="13" t="s">
        <v>44</v>
      </c>
      <c r="AX481" s="13" t="s">
        <v>82</v>
      </c>
      <c r="AY481" s="285" t="s">
        <v>157</v>
      </c>
    </row>
    <row r="482" s="11" customFormat="1">
      <c r="B482" s="237"/>
      <c r="C482" s="238"/>
      <c r="D482" s="234" t="s">
        <v>182</v>
      </c>
      <c r="E482" s="239" t="s">
        <v>80</v>
      </c>
      <c r="F482" s="240" t="s">
        <v>632</v>
      </c>
      <c r="G482" s="238"/>
      <c r="H482" s="241">
        <v>76.748000000000005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AT482" s="247" t="s">
        <v>182</v>
      </c>
      <c r="AU482" s="247" t="s">
        <v>92</v>
      </c>
      <c r="AV482" s="11" t="s">
        <v>92</v>
      </c>
      <c r="AW482" s="11" t="s">
        <v>44</v>
      </c>
      <c r="AX482" s="11" t="s">
        <v>82</v>
      </c>
      <c r="AY482" s="247" t="s">
        <v>157</v>
      </c>
    </row>
    <row r="483" s="13" customFormat="1">
      <c r="B483" s="276"/>
      <c r="C483" s="277"/>
      <c r="D483" s="234" t="s">
        <v>182</v>
      </c>
      <c r="E483" s="278" t="s">
        <v>80</v>
      </c>
      <c r="F483" s="279" t="s">
        <v>464</v>
      </c>
      <c r="G483" s="277"/>
      <c r="H483" s="278" t="s">
        <v>80</v>
      </c>
      <c r="I483" s="280"/>
      <c r="J483" s="277"/>
      <c r="K483" s="277"/>
      <c r="L483" s="281"/>
      <c r="M483" s="282"/>
      <c r="N483" s="283"/>
      <c r="O483" s="283"/>
      <c r="P483" s="283"/>
      <c r="Q483" s="283"/>
      <c r="R483" s="283"/>
      <c r="S483" s="283"/>
      <c r="T483" s="284"/>
      <c r="AT483" s="285" t="s">
        <v>182</v>
      </c>
      <c r="AU483" s="285" t="s">
        <v>92</v>
      </c>
      <c r="AV483" s="13" t="s">
        <v>90</v>
      </c>
      <c r="AW483" s="13" t="s">
        <v>44</v>
      </c>
      <c r="AX483" s="13" t="s">
        <v>82</v>
      </c>
      <c r="AY483" s="285" t="s">
        <v>157</v>
      </c>
    </row>
    <row r="484" s="11" customFormat="1">
      <c r="B484" s="237"/>
      <c r="C484" s="238"/>
      <c r="D484" s="234" t="s">
        <v>182</v>
      </c>
      <c r="E484" s="239" t="s">
        <v>80</v>
      </c>
      <c r="F484" s="240" t="s">
        <v>633</v>
      </c>
      <c r="G484" s="238"/>
      <c r="H484" s="241">
        <v>130.274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AT484" s="247" t="s">
        <v>182</v>
      </c>
      <c r="AU484" s="247" t="s">
        <v>92</v>
      </c>
      <c r="AV484" s="11" t="s">
        <v>92</v>
      </c>
      <c r="AW484" s="11" t="s">
        <v>44</v>
      </c>
      <c r="AX484" s="11" t="s">
        <v>82</v>
      </c>
      <c r="AY484" s="247" t="s">
        <v>157</v>
      </c>
    </row>
    <row r="485" s="13" customFormat="1">
      <c r="B485" s="276"/>
      <c r="C485" s="277"/>
      <c r="D485" s="234" t="s">
        <v>182</v>
      </c>
      <c r="E485" s="278" t="s">
        <v>80</v>
      </c>
      <c r="F485" s="279" t="s">
        <v>466</v>
      </c>
      <c r="G485" s="277"/>
      <c r="H485" s="278" t="s">
        <v>80</v>
      </c>
      <c r="I485" s="280"/>
      <c r="J485" s="277"/>
      <c r="K485" s="277"/>
      <c r="L485" s="281"/>
      <c r="M485" s="282"/>
      <c r="N485" s="283"/>
      <c r="O485" s="283"/>
      <c r="P485" s="283"/>
      <c r="Q485" s="283"/>
      <c r="R485" s="283"/>
      <c r="S485" s="283"/>
      <c r="T485" s="284"/>
      <c r="AT485" s="285" t="s">
        <v>182</v>
      </c>
      <c r="AU485" s="285" t="s">
        <v>92</v>
      </c>
      <c r="AV485" s="13" t="s">
        <v>90</v>
      </c>
      <c r="AW485" s="13" t="s">
        <v>44</v>
      </c>
      <c r="AX485" s="13" t="s">
        <v>82</v>
      </c>
      <c r="AY485" s="285" t="s">
        <v>157</v>
      </c>
    </row>
    <row r="486" s="11" customFormat="1">
      <c r="B486" s="237"/>
      <c r="C486" s="238"/>
      <c r="D486" s="234" t="s">
        <v>182</v>
      </c>
      <c r="E486" s="239" t="s">
        <v>80</v>
      </c>
      <c r="F486" s="240" t="s">
        <v>634</v>
      </c>
      <c r="G486" s="238"/>
      <c r="H486" s="241">
        <v>120.836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AT486" s="247" t="s">
        <v>182</v>
      </c>
      <c r="AU486" s="247" t="s">
        <v>92</v>
      </c>
      <c r="AV486" s="11" t="s">
        <v>92</v>
      </c>
      <c r="AW486" s="11" t="s">
        <v>44</v>
      </c>
      <c r="AX486" s="11" t="s">
        <v>82</v>
      </c>
      <c r="AY486" s="247" t="s">
        <v>157</v>
      </c>
    </row>
    <row r="487" s="13" customFormat="1">
      <c r="B487" s="276"/>
      <c r="C487" s="277"/>
      <c r="D487" s="234" t="s">
        <v>182</v>
      </c>
      <c r="E487" s="278" t="s">
        <v>80</v>
      </c>
      <c r="F487" s="279" t="s">
        <v>468</v>
      </c>
      <c r="G487" s="277"/>
      <c r="H487" s="278" t="s">
        <v>80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182</v>
      </c>
      <c r="AU487" s="285" t="s">
        <v>92</v>
      </c>
      <c r="AV487" s="13" t="s">
        <v>90</v>
      </c>
      <c r="AW487" s="13" t="s">
        <v>44</v>
      </c>
      <c r="AX487" s="13" t="s">
        <v>82</v>
      </c>
      <c r="AY487" s="285" t="s">
        <v>157</v>
      </c>
    </row>
    <row r="488" s="11" customFormat="1">
      <c r="B488" s="237"/>
      <c r="C488" s="238"/>
      <c r="D488" s="234" t="s">
        <v>182</v>
      </c>
      <c r="E488" s="239" t="s">
        <v>80</v>
      </c>
      <c r="F488" s="240" t="s">
        <v>635</v>
      </c>
      <c r="G488" s="238"/>
      <c r="H488" s="241">
        <v>56.896000000000001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AT488" s="247" t="s">
        <v>182</v>
      </c>
      <c r="AU488" s="247" t="s">
        <v>92</v>
      </c>
      <c r="AV488" s="11" t="s">
        <v>92</v>
      </c>
      <c r="AW488" s="11" t="s">
        <v>44</v>
      </c>
      <c r="AX488" s="11" t="s">
        <v>82</v>
      </c>
      <c r="AY488" s="247" t="s">
        <v>157</v>
      </c>
    </row>
    <row r="489" s="13" customFormat="1">
      <c r="B489" s="276"/>
      <c r="C489" s="277"/>
      <c r="D489" s="234" t="s">
        <v>182</v>
      </c>
      <c r="E489" s="278" t="s">
        <v>80</v>
      </c>
      <c r="F489" s="279" t="s">
        <v>470</v>
      </c>
      <c r="G489" s="277"/>
      <c r="H489" s="278" t="s">
        <v>80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182</v>
      </c>
      <c r="AU489" s="285" t="s">
        <v>92</v>
      </c>
      <c r="AV489" s="13" t="s">
        <v>90</v>
      </c>
      <c r="AW489" s="13" t="s">
        <v>44</v>
      </c>
      <c r="AX489" s="13" t="s">
        <v>82</v>
      </c>
      <c r="AY489" s="285" t="s">
        <v>157</v>
      </c>
    </row>
    <row r="490" s="11" customFormat="1">
      <c r="B490" s="237"/>
      <c r="C490" s="238"/>
      <c r="D490" s="234" t="s">
        <v>182</v>
      </c>
      <c r="E490" s="239" t="s">
        <v>80</v>
      </c>
      <c r="F490" s="240" t="s">
        <v>636</v>
      </c>
      <c r="G490" s="238"/>
      <c r="H490" s="241">
        <v>38.311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AT490" s="247" t="s">
        <v>182</v>
      </c>
      <c r="AU490" s="247" t="s">
        <v>92</v>
      </c>
      <c r="AV490" s="11" t="s">
        <v>92</v>
      </c>
      <c r="AW490" s="11" t="s">
        <v>44</v>
      </c>
      <c r="AX490" s="11" t="s">
        <v>82</v>
      </c>
      <c r="AY490" s="247" t="s">
        <v>157</v>
      </c>
    </row>
    <row r="491" s="13" customFormat="1">
      <c r="B491" s="276"/>
      <c r="C491" s="277"/>
      <c r="D491" s="234" t="s">
        <v>182</v>
      </c>
      <c r="E491" s="278" t="s">
        <v>80</v>
      </c>
      <c r="F491" s="279" t="s">
        <v>472</v>
      </c>
      <c r="G491" s="277"/>
      <c r="H491" s="278" t="s">
        <v>80</v>
      </c>
      <c r="I491" s="280"/>
      <c r="J491" s="277"/>
      <c r="K491" s="277"/>
      <c r="L491" s="281"/>
      <c r="M491" s="282"/>
      <c r="N491" s="283"/>
      <c r="O491" s="283"/>
      <c r="P491" s="283"/>
      <c r="Q491" s="283"/>
      <c r="R491" s="283"/>
      <c r="S491" s="283"/>
      <c r="T491" s="284"/>
      <c r="AT491" s="285" t="s">
        <v>182</v>
      </c>
      <c r="AU491" s="285" t="s">
        <v>92</v>
      </c>
      <c r="AV491" s="13" t="s">
        <v>90</v>
      </c>
      <c r="AW491" s="13" t="s">
        <v>44</v>
      </c>
      <c r="AX491" s="13" t="s">
        <v>82</v>
      </c>
      <c r="AY491" s="285" t="s">
        <v>157</v>
      </c>
    </row>
    <row r="492" s="11" customFormat="1">
      <c r="B492" s="237"/>
      <c r="C492" s="238"/>
      <c r="D492" s="234" t="s">
        <v>182</v>
      </c>
      <c r="E492" s="239" t="s">
        <v>80</v>
      </c>
      <c r="F492" s="240" t="s">
        <v>637</v>
      </c>
      <c r="G492" s="238"/>
      <c r="H492" s="241">
        <v>81.605000000000004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182</v>
      </c>
      <c r="AU492" s="247" t="s">
        <v>92</v>
      </c>
      <c r="AV492" s="11" t="s">
        <v>92</v>
      </c>
      <c r="AW492" s="11" t="s">
        <v>44</v>
      </c>
      <c r="AX492" s="11" t="s">
        <v>82</v>
      </c>
      <c r="AY492" s="247" t="s">
        <v>157</v>
      </c>
    </row>
    <row r="493" s="13" customFormat="1">
      <c r="B493" s="276"/>
      <c r="C493" s="277"/>
      <c r="D493" s="234" t="s">
        <v>182</v>
      </c>
      <c r="E493" s="278" t="s">
        <v>80</v>
      </c>
      <c r="F493" s="279" t="s">
        <v>474</v>
      </c>
      <c r="G493" s="277"/>
      <c r="H493" s="278" t="s">
        <v>80</v>
      </c>
      <c r="I493" s="280"/>
      <c r="J493" s="277"/>
      <c r="K493" s="277"/>
      <c r="L493" s="281"/>
      <c r="M493" s="282"/>
      <c r="N493" s="283"/>
      <c r="O493" s="283"/>
      <c r="P493" s="283"/>
      <c r="Q493" s="283"/>
      <c r="R493" s="283"/>
      <c r="S493" s="283"/>
      <c r="T493" s="284"/>
      <c r="AT493" s="285" t="s">
        <v>182</v>
      </c>
      <c r="AU493" s="285" t="s">
        <v>92</v>
      </c>
      <c r="AV493" s="13" t="s">
        <v>90</v>
      </c>
      <c r="AW493" s="13" t="s">
        <v>44</v>
      </c>
      <c r="AX493" s="13" t="s">
        <v>82</v>
      </c>
      <c r="AY493" s="285" t="s">
        <v>157</v>
      </c>
    </row>
    <row r="494" s="11" customFormat="1">
      <c r="B494" s="237"/>
      <c r="C494" s="238"/>
      <c r="D494" s="234" t="s">
        <v>182</v>
      </c>
      <c r="E494" s="239" t="s">
        <v>80</v>
      </c>
      <c r="F494" s="240" t="s">
        <v>638</v>
      </c>
      <c r="G494" s="238"/>
      <c r="H494" s="241">
        <v>49.140000000000001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AT494" s="247" t="s">
        <v>182</v>
      </c>
      <c r="AU494" s="247" t="s">
        <v>92</v>
      </c>
      <c r="AV494" s="11" t="s">
        <v>92</v>
      </c>
      <c r="AW494" s="11" t="s">
        <v>44</v>
      </c>
      <c r="AX494" s="11" t="s">
        <v>82</v>
      </c>
      <c r="AY494" s="247" t="s">
        <v>157</v>
      </c>
    </row>
    <row r="495" s="13" customFormat="1">
      <c r="B495" s="276"/>
      <c r="C495" s="277"/>
      <c r="D495" s="234" t="s">
        <v>182</v>
      </c>
      <c r="E495" s="278" t="s">
        <v>80</v>
      </c>
      <c r="F495" s="279" t="s">
        <v>598</v>
      </c>
      <c r="G495" s="277"/>
      <c r="H495" s="278" t="s">
        <v>80</v>
      </c>
      <c r="I495" s="280"/>
      <c r="J495" s="277"/>
      <c r="K495" s="277"/>
      <c r="L495" s="281"/>
      <c r="M495" s="282"/>
      <c r="N495" s="283"/>
      <c r="O495" s="283"/>
      <c r="P495" s="283"/>
      <c r="Q495" s="283"/>
      <c r="R495" s="283"/>
      <c r="S495" s="283"/>
      <c r="T495" s="284"/>
      <c r="AT495" s="285" t="s">
        <v>182</v>
      </c>
      <c r="AU495" s="285" t="s">
        <v>92</v>
      </c>
      <c r="AV495" s="13" t="s">
        <v>90</v>
      </c>
      <c r="AW495" s="13" t="s">
        <v>44</v>
      </c>
      <c r="AX495" s="13" t="s">
        <v>82</v>
      </c>
      <c r="AY495" s="285" t="s">
        <v>157</v>
      </c>
    </row>
    <row r="496" s="11" customFormat="1">
      <c r="B496" s="237"/>
      <c r="C496" s="238"/>
      <c r="D496" s="234" t="s">
        <v>182</v>
      </c>
      <c r="E496" s="239" t="s">
        <v>80</v>
      </c>
      <c r="F496" s="240" t="s">
        <v>639</v>
      </c>
      <c r="G496" s="238"/>
      <c r="H496" s="241">
        <v>32.759999999999998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182</v>
      </c>
      <c r="AU496" s="247" t="s">
        <v>92</v>
      </c>
      <c r="AV496" s="11" t="s">
        <v>92</v>
      </c>
      <c r="AW496" s="11" t="s">
        <v>44</v>
      </c>
      <c r="AX496" s="11" t="s">
        <v>82</v>
      </c>
      <c r="AY496" s="247" t="s">
        <v>157</v>
      </c>
    </row>
    <row r="497" s="11" customFormat="1">
      <c r="B497" s="237"/>
      <c r="C497" s="238"/>
      <c r="D497" s="234" t="s">
        <v>182</v>
      </c>
      <c r="E497" s="239" t="s">
        <v>80</v>
      </c>
      <c r="F497" s="240" t="s">
        <v>640</v>
      </c>
      <c r="G497" s="238"/>
      <c r="H497" s="241">
        <v>9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182</v>
      </c>
      <c r="AU497" s="247" t="s">
        <v>92</v>
      </c>
      <c r="AV497" s="11" t="s">
        <v>92</v>
      </c>
      <c r="AW497" s="11" t="s">
        <v>44</v>
      </c>
      <c r="AX497" s="11" t="s">
        <v>82</v>
      </c>
      <c r="AY497" s="247" t="s">
        <v>157</v>
      </c>
    </row>
    <row r="498" s="13" customFormat="1">
      <c r="B498" s="276"/>
      <c r="C498" s="277"/>
      <c r="D498" s="234" t="s">
        <v>182</v>
      </c>
      <c r="E498" s="278" t="s">
        <v>80</v>
      </c>
      <c r="F498" s="279" t="s">
        <v>641</v>
      </c>
      <c r="G498" s="277"/>
      <c r="H498" s="278" t="s">
        <v>80</v>
      </c>
      <c r="I498" s="280"/>
      <c r="J498" s="277"/>
      <c r="K498" s="277"/>
      <c r="L498" s="281"/>
      <c r="M498" s="282"/>
      <c r="N498" s="283"/>
      <c r="O498" s="283"/>
      <c r="P498" s="283"/>
      <c r="Q498" s="283"/>
      <c r="R498" s="283"/>
      <c r="S498" s="283"/>
      <c r="T498" s="284"/>
      <c r="AT498" s="285" t="s">
        <v>182</v>
      </c>
      <c r="AU498" s="285" t="s">
        <v>92</v>
      </c>
      <c r="AV498" s="13" t="s">
        <v>90</v>
      </c>
      <c r="AW498" s="13" t="s">
        <v>44</v>
      </c>
      <c r="AX498" s="13" t="s">
        <v>82</v>
      </c>
      <c r="AY498" s="285" t="s">
        <v>157</v>
      </c>
    </row>
    <row r="499" s="11" customFormat="1">
      <c r="B499" s="237"/>
      <c r="C499" s="238"/>
      <c r="D499" s="234" t="s">
        <v>182</v>
      </c>
      <c r="E499" s="239" t="s">
        <v>80</v>
      </c>
      <c r="F499" s="240" t="s">
        <v>642</v>
      </c>
      <c r="G499" s="238"/>
      <c r="H499" s="241">
        <v>791.77099999999996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182</v>
      </c>
      <c r="AU499" s="247" t="s">
        <v>92</v>
      </c>
      <c r="AV499" s="11" t="s">
        <v>92</v>
      </c>
      <c r="AW499" s="11" t="s">
        <v>44</v>
      </c>
      <c r="AX499" s="11" t="s">
        <v>82</v>
      </c>
      <c r="AY499" s="247" t="s">
        <v>157</v>
      </c>
    </row>
    <row r="500" s="12" customFormat="1">
      <c r="B500" s="248"/>
      <c r="C500" s="249"/>
      <c r="D500" s="234" t="s">
        <v>182</v>
      </c>
      <c r="E500" s="250" t="s">
        <v>80</v>
      </c>
      <c r="F500" s="251" t="s">
        <v>183</v>
      </c>
      <c r="G500" s="249"/>
      <c r="H500" s="252">
        <v>3290.2049999999999</v>
      </c>
      <c r="I500" s="253"/>
      <c r="J500" s="249"/>
      <c r="K500" s="249"/>
      <c r="L500" s="254"/>
      <c r="M500" s="255"/>
      <c r="N500" s="256"/>
      <c r="O500" s="256"/>
      <c r="P500" s="256"/>
      <c r="Q500" s="256"/>
      <c r="R500" s="256"/>
      <c r="S500" s="256"/>
      <c r="T500" s="257"/>
      <c r="AT500" s="258" t="s">
        <v>182</v>
      </c>
      <c r="AU500" s="258" t="s">
        <v>92</v>
      </c>
      <c r="AV500" s="12" t="s">
        <v>177</v>
      </c>
      <c r="AW500" s="12" t="s">
        <v>44</v>
      </c>
      <c r="AX500" s="12" t="s">
        <v>90</v>
      </c>
      <c r="AY500" s="258" t="s">
        <v>157</v>
      </c>
    </row>
    <row r="501" s="1" customFormat="1" ht="25.5" customHeight="1">
      <c r="B501" s="47"/>
      <c r="C501" s="222" t="s">
        <v>643</v>
      </c>
      <c r="D501" s="222" t="s">
        <v>160</v>
      </c>
      <c r="E501" s="223" t="s">
        <v>644</v>
      </c>
      <c r="F501" s="224" t="s">
        <v>645</v>
      </c>
      <c r="G501" s="225" t="s">
        <v>451</v>
      </c>
      <c r="H501" s="226">
        <v>178.71199999999999</v>
      </c>
      <c r="I501" s="227"/>
      <c r="J501" s="228">
        <f>ROUND(I501*H501,2)</f>
        <v>0</v>
      </c>
      <c r="K501" s="224" t="s">
        <v>164</v>
      </c>
      <c r="L501" s="73"/>
      <c r="M501" s="229" t="s">
        <v>80</v>
      </c>
      <c r="N501" s="230" t="s">
        <v>52</v>
      </c>
      <c r="O501" s="48"/>
      <c r="P501" s="231">
        <f>O501*H501</f>
        <v>0</v>
      </c>
      <c r="Q501" s="231">
        <v>0</v>
      </c>
      <c r="R501" s="231">
        <f>Q501*H501</f>
        <v>0</v>
      </c>
      <c r="S501" s="231">
        <v>0</v>
      </c>
      <c r="T501" s="232">
        <f>S501*H501</f>
        <v>0</v>
      </c>
      <c r="AR501" s="24" t="s">
        <v>177</v>
      </c>
      <c r="AT501" s="24" t="s">
        <v>160</v>
      </c>
      <c r="AU501" s="24" t="s">
        <v>92</v>
      </c>
      <c r="AY501" s="24" t="s">
        <v>157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24" t="s">
        <v>90</v>
      </c>
      <c r="BK501" s="233">
        <f>ROUND(I501*H501,2)</f>
        <v>0</v>
      </c>
      <c r="BL501" s="24" t="s">
        <v>177</v>
      </c>
      <c r="BM501" s="24" t="s">
        <v>646</v>
      </c>
    </row>
    <row r="502" s="13" customFormat="1">
      <c r="B502" s="276"/>
      <c r="C502" s="277"/>
      <c r="D502" s="234" t="s">
        <v>182</v>
      </c>
      <c r="E502" s="278" t="s">
        <v>80</v>
      </c>
      <c r="F502" s="279" t="s">
        <v>604</v>
      </c>
      <c r="G502" s="277"/>
      <c r="H502" s="278" t="s">
        <v>80</v>
      </c>
      <c r="I502" s="280"/>
      <c r="J502" s="277"/>
      <c r="K502" s="277"/>
      <c r="L502" s="281"/>
      <c r="M502" s="282"/>
      <c r="N502" s="283"/>
      <c r="O502" s="283"/>
      <c r="P502" s="283"/>
      <c r="Q502" s="283"/>
      <c r="R502" s="283"/>
      <c r="S502" s="283"/>
      <c r="T502" s="284"/>
      <c r="AT502" s="285" t="s">
        <v>182</v>
      </c>
      <c r="AU502" s="285" t="s">
        <v>92</v>
      </c>
      <c r="AV502" s="13" t="s">
        <v>90</v>
      </c>
      <c r="AW502" s="13" t="s">
        <v>44</v>
      </c>
      <c r="AX502" s="13" t="s">
        <v>82</v>
      </c>
      <c r="AY502" s="285" t="s">
        <v>157</v>
      </c>
    </row>
    <row r="503" s="11" customFormat="1">
      <c r="B503" s="237"/>
      <c r="C503" s="238"/>
      <c r="D503" s="234" t="s">
        <v>182</v>
      </c>
      <c r="E503" s="239" t="s">
        <v>80</v>
      </c>
      <c r="F503" s="240" t="s">
        <v>459</v>
      </c>
      <c r="G503" s="238"/>
      <c r="H503" s="241">
        <v>46.887999999999998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182</v>
      </c>
      <c r="AU503" s="247" t="s">
        <v>92</v>
      </c>
      <c r="AV503" s="11" t="s">
        <v>92</v>
      </c>
      <c r="AW503" s="11" t="s">
        <v>44</v>
      </c>
      <c r="AX503" s="11" t="s">
        <v>82</v>
      </c>
      <c r="AY503" s="247" t="s">
        <v>157</v>
      </c>
    </row>
    <row r="504" s="13" customFormat="1">
      <c r="B504" s="276"/>
      <c r="C504" s="277"/>
      <c r="D504" s="234" t="s">
        <v>182</v>
      </c>
      <c r="E504" s="278" t="s">
        <v>80</v>
      </c>
      <c r="F504" s="279" t="s">
        <v>605</v>
      </c>
      <c r="G504" s="277"/>
      <c r="H504" s="278" t="s">
        <v>80</v>
      </c>
      <c r="I504" s="280"/>
      <c r="J504" s="277"/>
      <c r="K504" s="277"/>
      <c r="L504" s="281"/>
      <c r="M504" s="282"/>
      <c r="N504" s="283"/>
      <c r="O504" s="283"/>
      <c r="P504" s="283"/>
      <c r="Q504" s="283"/>
      <c r="R504" s="283"/>
      <c r="S504" s="283"/>
      <c r="T504" s="284"/>
      <c r="AT504" s="285" t="s">
        <v>182</v>
      </c>
      <c r="AU504" s="285" t="s">
        <v>92</v>
      </c>
      <c r="AV504" s="13" t="s">
        <v>90</v>
      </c>
      <c r="AW504" s="13" t="s">
        <v>44</v>
      </c>
      <c r="AX504" s="13" t="s">
        <v>82</v>
      </c>
      <c r="AY504" s="285" t="s">
        <v>157</v>
      </c>
    </row>
    <row r="505" s="11" customFormat="1">
      <c r="B505" s="237"/>
      <c r="C505" s="238"/>
      <c r="D505" s="234" t="s">
        <v>182</v>
      </c>
      <c r="E505" s="239" t="s">
        <v>80</v>
      </c>
      <c r="F505" s="240" t="s">
        <v>461</v>
      </c>
      <c r="G505" s="238"/>
      <c r="H505" s="241">
        <v>28.312999999999999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AT505" s="247" t="s">
        <v>182</v>
      </c>
      <c r="AU505" s="247" t="s">
        <v>92</v>
      </c>
      <c r="AV505" s="11" t="s">
        <v>92</v>
      </c>
      <c r="AW505" s="11" t="s">
        <v>44</v>
      </c>
      <c r="AX505" s="11" t="s">
        <v>82</v>
      </c>
      <c r="AY505" s="247" t="s">
        <v>157</v>
      </c>
    </row>
    <row r="506" s="13" customFormat="1">
      <c r="B506" s="276"/>
      <c r="C506" s="277"/>
      <c r="D506" s="234" t="s">
        <v>182</v>
      </c>
      <c r="E506" s="278" t="s">
        <v>80</v>
      </c>
      <c r="F506" s="279" t="s">
        <v>606</v>
      </c>
      <c r="G506" s="277"/>
      <c r="H506" s="278" t="s">
        <v>80</v>
      </c>
      <c r="I506" s="280"/>
      <c r="J506" s="277"/>
      <c r="K506" s="277"/>
      <c r="L506" s="281"/>
      <c r="M506" s="282"/>
      <c r="N506" s="283"/>
      <c r="O506" s="283"/>
      <c r="P506" s="283"/>
      <c r="Q506" s="283"/>
      <c r="R506" s="283"/>
      <c r="S506" s="283"/>
      <c r="T506" s="284"/>
      <c r="AT506" s="285" t="s">
        <v>182</v>
      </c>
      <c r="AU506" s="285" t="s">
        <v>92</v>
      </c>
      <c r="AV506" s="13" t="s">
        <v>90</v>
      </c>
      <c r="AW506" s="13" t="s">
        <v>44</v>
      </c>
      <c r="AX506" s="13" t="s">
        <v>82</v>
      </c>
      <c r="AY506" s="285" t="s">
        <v>157</v>
      </c>
    </row>
    <row r="507" s="11" customFormat="1">
      <c r="B507" s="237"/>
      <c r="C507" s="238"/>
      <c r="D507" s="234" t="s">
        <v>182</v>
      </c>
      <c r="E507" s="239" t="s">
        <v>80</v>
      </c>
      <c r="F507" s="240" t="s">
        <v>463</v>
      </c>
      <c r="G507" s="238"/>
      <c r="H507" s="241">
        <v>38.374000000000002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AT507" s="247" t="s">
        <v>182</v>
      </c>
      <c r="AU507" s="247" t="s">
        <v>92</v>
      </c>
      <c r="AV507" s="11" t="s">
        <v>92</v>
      </c>
      <c r="AW507" s="11" t="s">
        <v>44</v>
      </c>
      <c r="AX507" s="11" t="s">
        <v>82</v>
      </c>
      <c r="AY507" s="247" t="s">
        <v>157</v>
      </c>
    </row>
    <row r="508" s="13" customFormat="1">
      <c r="B508" s="276"/>
      <c r="C508" s="277"/>
      <c r="D508" s="234" t="s">
        <v>182</v>
      </c>
      <c r="E508" s="278" t="s">
        <v>80</v>
      </c>
      <c r="F508" s="279" t="s">
        <v>607</v>
      </c>
      <c r="G508" s="277"/>
      <c r="H508" s="278" t="s">
        <v>80</v>
      </c>
      <c r="I508" s="280"/>
      <c r="J508" s="277"/>
      <c r="K508" s="277"/>
      <c r="L508" s="281"/>
      <c r="M508" s="282"/>
      <c r="N508" s="283"/>
      <c r="O508" s="283"/>
      <c r="P508" s="283"/>
      <c r="Q508" s="283"/>
      <c r="R508" s="283"/>
      <c r="S508" s="283"/>
      <c r="T508" s="284"/>
      <c r="AT508" s="285" t="s">
        <v>182</v>
      </c>
      <c r="AU508" s="285" t="s">
        <v>92</v>
      </c>
      <c r="AV508" s="13" t="s">
        <v>90</v>
      </c>
      <c r="AW508" s="13" t="s">
        <v>44</v>
      </c>
      <c r="AX508" s="13" t="s">
        <v>82</v>
      </c>
      <c r="AY508" s="285" t="s">
        <v>157</v>
      </c>
    </row>
    <row r="509" s="11" customFormat="1">
      <c r="B509" s="237"/>
      <c r="C509" s="238"/>
      <c r="D509" s="234" t="s">
        <v>182</v>
      </c>
      <c r="E509" s="239" t="s">
        <v>80</v>
      </c>
      <c r="F509" s="240" t="s">
        <v>465</v>
      </c>
      <c r="G509" s="238"/>
      <c r="H509" s="241">
        <v>65.137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182</v>
      </c>
      <c r="AU509" s="247" t="s">
        <v>92</v>
      </c>
      <c r="AV509" s="11" t="s">
        <v>92</v>
      </c>
      <c r="AW509" s="11" t="s">
        <v>44</v>
      </c>
      <c r="AX509" s="11" t="s">
        <v>82</v>
      </c>
      <c r="AY509" s="247" t="s">
        <v>157</v>
      </c>
    </row>
    <row r="510" s="12" customFormat="1">
      <c r="B510" s="248"/>
      <c r="C510" s="249"/>
      <c r="D510" s="234" t="s">
        <v>182</v>
      </c>
      <c r="E510" s="250" t="s">
        <v>80</v>
      </c>
      <c r="F510" s="251" t="s">
        <v>183</v>
      </c>
      <c r="G510" s="249"/>
      <c r="H510" s="252">
        <v>178.71199999999999</v>
      </c>
      <c r="I510" s="253"/>
      <c r="J510" s="249"/>
      <c r="K510" s="249"/>
      <c r="L510" s="254"/>
      <c r="M510" s="255"/>
      <c r="N510" s="256"/>
      <c r="O510" s="256"/>
      <c r="P510" s="256"/>
      <c r="Q510" s="256"/>
      <c r="R510" s="256"/>
      <c r="S510" s="256"/>
      <c r="T510" s="257"/>
      <c r="AT510" s="258" t="s">
        <v>182</v>
      </c>
      <c r="AU510" s="258" t="s">
        <v>92</v>
      </c>
      <c r="AV510" s="12" t="s">
        <v>177</v>
      </c>
      <c r="AW510" s="12" t="s">
        <v>44</v>
      </c>
      <c r="AX510" s="12" t="s">
        <v>90</v>
      </c>
      <c r="AY510" s="258" t="s">
        <v>157</v>
      </c>
    </row>
    <row r="511" s="1" customFormat="1" ht="25.5" customHeight="1">
      <c r="B511" s="47"/>
      <c r="C511" s="222" t="s">
        <v>647</v>
      </c>
      <c r="D511" s="222" t="s">
        <v>160</v>
      </c>
      <c r="E511" s="223" t="s">
        <v>648</v>
      </c>
      <c r="F511" s="224" t="s">
        <v>649</v>
      </c>
      <c r="G511" s="225" t="s">
        <v>379</v>
      </c>
      <c r="H511" s="226">
        <v>208.80000000000001</v>
      </c>
      <c r="I511" s="227"/>
      <c r="J511" s="228">
        <f>ROUND(I511*H511,2)</f>
        <v>0</v>
      </c>
      <c r="K511" s="224" t="s">
        <v>164</v>
      </c>
      <c r="L511" s="73"/>
      <c r="M511" s="229" t="s">
        <v>80</v>
      </c>
      <c r="N511" s="230" t="s">
        <v>52</v>
      </c>
      <c r="O511" s="48"/>
      <c r="P511" s="231">
        <f>O511*H511</f>
        <v>0</v>
      </c>
      <c r="Q511" s="231">
        <v>0</v>
      </c>
      <c r="R511" s="231">
        <f>Q511*H511</f>
        <v>0</v>
      </c>
      <c r="S511" s="231">
        <v>0</v>
      </c>
      <c r="T511" s="232">
        <f>S511*H511</f>
        <v>0</v>
      </c>
      <c r="AR511" s="24" t="s">
        <v>177</v>
      </c>
      <c r="AT511" s="24" t="s">
        <v>160</v>
      </c>
      <c r="AU511" s="24" t="s">
        <v>92</v>
      </c>
      <c r="AY511" s="24" t="s">
        <v>157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24" t="s">
        <v>90</v>
      </c>
      <c r="BK511" s="233">
        <f>ROUND(I511*H511,2)</f>
        <v>0</v>
      </c>
      <c r="BL511" s="24" t="s">
        <v>177</v>
      </c>
      <c r="BM511" s="24" t="s">
        <v>650</v>
      </c>
    </row>
    <row r="512" s="11" customFormat="1">
      <c r="B512" s="237"/>
      <c r="C512" s="238"/>
      <c r="D512" s="234" t="s">
        <v>182</v>
      </c>
      <c r="E512" s="239" t="s">
        <v>80</v>
      </c>
      <c r="F512" s="240" t="s">
        <v>388</v>
      </c>
      <c r="G512" s="238"/>
      <c r="H512" s="241">
        <v>163.80000000000001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AT512" s="247" t="s">
        <v>182</v>
      </c>
      <c r="AU512" s="247" t="s">
        <v>92</v>
      </c>
      <c r="AV512" s="11" t="s">
        <v>92</v>
      </c>
      <c r="AW512" s="11" t="s">
        <v>44</v>
      </c>
      <c r="AX512" s="11" t="s">
        <v>82</v>
      </c>
      <c r="AY512" s="247" t="s">
        <v>157</v>
      </c>
    </row>
    <row r="513" s="13" customFormat="1">
      <c r="B513" s="276"/>
      <c r="C513" s="277"/>
      <c r="D513" s="234" t="s">
        <v>182</v>
      </c>
      <c r="E513" s="278" t="s">
        <v>80</v>
      </c>
      <c r="F513" s="279" t="s">
        <v>651</v>
      </c>
      <c r="G513" s="277"/>
      <c r="H513" s="278" t="s">
        <v>80</v>
      </c>
      <c r="I513" s="280"/>
      <c r="J513" s="277"/>
      <c r="K513" s="277"/>
      <c r="L513" s="281"/>
      <c r="M513" s="282"/>
      <c r="N513" s="283"/>
      <c r="O513" s="283"/>
      <c r="P513" s="283"/>
      <c r="Q513" s="283"/>
      <c r="R513" s="283"/>
      <c r="S513" s="283"/>
      <c r="T513" s="284"/>
      <c r="AT513" s="285" t="s">
        <v>182</v>
      </c>
      <c r="AU513" s="285" t="s">
        <v>92</v>
      </c>
      <c r="AV513" s="13" t="s">
        <v>90</v>
      </c>
      <c r="AW513" s="13" t="s">
        <v>44</v>
      </c>
      <c r="AX513" s="13" t="s">
        <v>82</v>
      </c>
      <c r="AY513" s="285" t="s">
        <v>157</v>
      </c>
    </row>
    <row r="514" s="11" customFormat="1">
      <c r="B514" s="237"/>
      <c r="C514" s="238"/>
      <c r="D514" s="234" t="s">
        <v>182</v>
      </c>
      <c r="E514" s="239" t="s">
        <v>80</v>
      </c>
      <c r="F514" s="240" t="s">
        <v>389</v>
      </c>
      <c r="G514" s="238"/>
      <c r="H514" s="241">
        <v>45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182</v>
      </c>
      <c r="AU514" s="247" t="s">
        <v>92</v>
      </c>
      <c r="AV514" s="11" t="s">
        <v>92</v>
      </c>
      <c r="AW514" s="11" t="s">
        <v>44</v>
      </c>
      <c r="AX514" s="11" t="s">
        <v>82</v>
      </c>
      <c r="AY514" s="247" t="s">
        <v>157</v>
      </c>
    </row>
    <row r="515" s="12" customFormat="1">
      <c r="B515" s="248"/>
      <c r="C515" s="249"/>
      <c r="D515" s="234" t="s">
        <v>182</v>
      </c>
      <c r="E515" s="250" t="s">
        <v>80</v>
      </c>
      <c r="F515" s="251" t="s">
        <v>183</v>
      </c>
      <c r="G515" s="249"/>
      <c r="H515" s="252">
        <v>208.80000000000001</v>
      </c>
      <c r="I515" s="253"/>
      <c r="J515" s="249"/>
      <c r="K515" s="249"/>
      <c r="L515" s="254"/>
      <c r="M515" s="255"/>
      <c r="N515" s="256"/>
      <c r="O515" s="256"/>
      <c r="P515" s="256"/>
      <c r="Q515" s="256"/>
      <c r="R515" s="256"/>
      <c r="S515" s="256"/>
      <c r="T515" s="257"/>
      <c r="AT515" s="258" t="s">
        <v>182</v>
      </c>
      <c r="AU515" s="258" t="s">
        <v>92</v>
      </c>
      <c r="AV515" s="12" t="s">
        <v>177</v>
      </c>
      <c r="AW515" s="12" t="s">
        <v>44</v>
      </c>
      <c r="AX515" s="12" t="s">
        <v>90</v>
      </c>
      <c r="AY515" s="258" t="s">
        <v>157</v>
      </c>
    </row>
    <row r="516" s="1" customFormat="1" ht="16.5" customHeight="1">
      <c r="B516" s="47"/>
      <c r="C516" s="263" t="s">
        <v>652</v>
      </c>
      <c r="D516" s="263" t="s">
        <v>309</v>
      </c>
      <c r="E516" s="264" t="s">
        <v>653</v>
      </c>
      <c r="F516" s="265" t="s">
        <v>654</v>
      </c>
      <c r="G516" s="266" t="s">
        <v>655</v>
      </c>
      <c r="H516" s="267">
        <v>5.2199999999999998</v>
      </c>
      <c r="I516" s="268"/>
      <c r="J516" s="269">
        <f>ROUND(I516*H516,2)</f>
        <v>0</v>
      </c>
      <c r="K516" s="265" t="s">
        <v>164</v>
      </c>
      <c r="L516" s="270"/>
      <c r="M516" s="271" t="s">
        <v>80</v>
      </c>
      <c r="N516" s="272" t="s">
        <v>52</v>
      </c>
      <c r="O516" s="48"/>
      <c r="P516" s="231">
        <f>O516*H516</f>
        <v>0</v>
      </c>
      <c r="Q516" s="231">
        <v>0.001</v>
      </c>
      <c r="R516" s="231">
        <f>Q516*H516</f>
        <v>0.0052199999999999998</v>
      </c>
      <c r="S516" s="231">
        <v>0</v>
      </c>
      <c r="T516" s="232">
        <f>S516*H516</f>
        <v>0</v>
      </c>
      <c r="AR516" s="24" t="s">
        <v>199</v>
      </c>
      <c r="AT516" s="24" t="s">
        <v>309</v>
      </c>
      <c r="AU516" s="24" t="s">
        <v>92</v>
      </c>
      <c r="AY516" s="24" t="s">
        <v>157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24" t="s">
        <v>90</v>
      </c>
      <c r="BK516" s="233">
        <f>ROUND(I516*H516,2)</f>
        <v>0</v>
      </c>
      <c r="BL516" s="24" t="s">
        <v>177</v>
      </c>
      <c r="BM516" s="24" t="s">
        <v>656</v>
      </c>
    </row>
    <row r="517" s="11" customFormat="1">
      <c r="B517" s="237"/>
      <c r="C517" s="238"/>
      <c r="D517" s="234" t="s">
        <v>182</v>
      </c>
      <c r="E517" s="238"/>
      <c r="F517" s="240" t="s">
        <v>657</v>
      </c>
      <c r="G517" s="238"/>
      <c r="H517" s="241">
        <v>5.2199999999999998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AT517" s="247" t="s">
        <v>182</v>
      </c>
      <c r="AU517" s="247" t="s">
        <v>92</v>
      </c>
      <c r="AV517" s="11" t="s">
        <v>92</v>
      </c>
      <c r="AW517" s="11" t="s">
        <v>6</v>
      </c>
      <c r="AX517" s="11" t="s">
        <v>90</v>
      </c>
      <c r="AY517" s="247" t="s">
        <v>157</v>
      </c>
    </row>
    <row r="518" s="1" customFormat="1" ht="25.5" customHeight="1">
      <c r="B518" s="47"/>
      <c r="C518" s="222" t="s">
        <v>658</v>
      </c>
      <c r="D518" s="222" t="s">
        <v>160</v>
      </c>
      <c r="E518" s="223" t="s">
        <v>659</v>
      </c>
      <c r="F518" s="224" t="s">
        <v>660</v>
      </c>
      <c r="G518" s="225" t="s">
        <v>379</v>
      </c>
      <c r="H518" s="226">
        <v>208.80000000000001</v>
      </c>
      <c r="I518" s="227"/>
      <c r="J518" s="228">
        <f>ROUND(I518*H518,2)</f>
        <v>0</v>
      </c>
      <c r="K518" s="224" t="s">
        <v>164</v>
      </c>
      <c r="L518" s="73"/>
      <c r="M518" s="229" t="s">
        <v>80</v>
      </c>
      <c r="N518" s="230" t="s">
        <v>52</v>
      </c>
      <c r="O518" s="48"/>
      <c r="P518" s="231">
        <f>O518*H518</f>
        <v>0</v>
      </c>
      <c r="Q518" s="231">
        <v>0</v>
      </c>
      <c r="R518" s="231">
        <f>Q518*H518</f>
        <v>0</v>
      </c>
      <c r="S518" s="231">
        <v>0</v>
      </c>
      <c r="T518" s="232">
        <f>S518*H518</f>
        <v>0</v>
      </c>
      <c r="AR518" s="24" t="s">
        <v>177</v>
      </c>
      <c r="AT518" s="24" t="s">
        <v>160</v>
      </c>
      <c r="AU518" s="24" t="s">
        <v>92</v>
      </c>
      <c r="AY518" s="24" t="s">
        <v>157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24" t="s">
        <v>90</v>
      </c>
      <c r="BK518" s="233">
        <f>ROUND(I518*H518,2)</f>
        <v>0</v>
      </c>
      <c r="BL518" s="24" t="s">
        <v>177</v>
      </c>
      <c r="BM518" s="24" t="s">
        <v>661</v>
      </c>
    </row>
    <row r="519" s="11" customFormat="1">
      <c r="B519" s="237"/>
      <c r="C519" s="238"/>
      <c r="D519" s="234" t="s">
        <v>182</v>
      </c>
      <c r="E519" s="239" t="s">
        <v>80</v>
      </c>
      <c r="F519" s="240" t="s">
        <v>388</v>
      </c>
      <c r="G519" s="238"/>
      <c r="H519" s="241">
        <v>163.80000000000001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AT519" s="247" t="s">
        <v>182</v>
      </c>
      <c r="AU519" s="247" t="s">
        <v>92</v>
      </c>
      <c r="AV519" s="11" t="s">
        <v>92</v>
      </c>
      <c r="AW519" s="11" t="s">
        <v>44</v>
      </c>
      <c r="AX519" s="11" t="s">
        <v>82</v>
      </c>
      <c r="AY519" s="247" t="s">
        <v>157</v>
      </c>
    </row>
    <row r="520" s="11" customFormat="1">
      <c r="B520" s="237"/>
      <c r="C520" s="238"/>
      <c r="D520" s="234" t="s">
        <v>182</v>
      </c>
      <c r="E520" s="239" t="s">
        <v>80</v>
      </c>
      <c r="F520" s="240" t="s">
        <v>389</v>
      </c>
      <c r="G520" s="238"/>
      <c r="H520" s="241">
        <v>45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AT520" s="247" t="s">
        <v>182</v>
      </c>
      <c r="AU520" s="247" t="s">
        <v>92</v>
      </c>
      <c r="AV520" s="11" t="s">
        <v>92</v>
      </c>
      <c r="AW520" s="11" t="s">
        <v>44</v>
      </c>
      <c r="AX520" s="11" t="s">
        <v>82</v>
      </c>
      <c r="AY520" s="247" t="s">
        <v>157</v>
      </c>
    </row>
    <row r="521" s="12" customFormat="1">
      <c r="B521" s="248"/>
      <c r="C521" s="249"/>
      <c r="D521" s="234" t="s">
        <v>182</v>
      </c>
      <c r="E521" s="250" t="s">
        <v>80</v>
      </c>
      <c r="F521" s="251" t="s">
        <v>183</v>
      </c>
      <c r="G521" s="249"/>
      <c r="H521" s="252">
        <v>208.80000000000001</v>
      </c>
      <c r="I521" s="253"/>
      <c r="J521" s="249"/>
      <c r="K521" s="249"/>
      <c r="L521" s="254"/>
      <c r="M521" s="255"/>
      <c r="N521" s="256"/>
      <c r="O521" s="256"/>
      <c r="P521" s="256"/>
      <c r="Q521" s="256"/>
      <c r="R521" s="256"/>
      <c r="S521" s="256"/>
      <c r="T521" s="257"/>
      <c r="AT521" s="258" t="s">
        <v>182</v>
      </c>
      <c r="AU521" s="258" t="s">
        <v>92</v>
      </c>
      <c r="AV521" s="12" t="s">
        <v>177</v>
      </c>
      <c r="AW521" s="12" t="s">
        <v>44</v>
      </c>
      <c r="AX521" s="12" t="s">
        <v>90</v>
      </c>
      <c r="AY521" s="258" t="s">
        <v>157</v>
      </c>
    </row>
    <row r="522" s="1" customFormat="1" ht="16.5" customHeight="1">
      <c r="B522" s="47"/>
      <c r="C522" s="263" t="s">
        <v>662</v>
      </c>
      <c r="D522" s="263" t="s">
        <v>309</v>
      </c>
      <c r="E522" s="264" t="s">
        <v>663</v>
      </c>
      <c r="F522" s="265" t="s">
        <v>664</v>
      </c>
      <c r="G522" s="266" t="s">
        <v>505</v>
      </c>
      <c r="H522" s="267">
        <v>62.640000000000001</v>
      </c>
      <c r="I522" s="268"/>
      <c r="J522" s="269">
        <f>ROUND(I522*H522,2)</f>
        <v>0</v>
      </c>
      <c r="K522" s="265" t="s">
        <v>164</v>
      </c>
      <c r="L522" s="270"/>
      <c r="M522" s="271" t="s">
        <v>80</v>
      </c>
      <c r="N522" s="272" t="s">
        <v>52</v>
      </c>
      <c r="O522" s="48"/>
      <c r="P522" s="231">
        <f>O522*H522</f>
        <v>0</v>
      </c>
      <c r="Q522" s="231">
        <v>1</v>
      </c>
      <c r="R522" s="231">
        <f>Q522*H522</f>
        <v>62.640000000000001</v>
      </c>
      <c r="S522" s="231">
        <v>0</v>
      </c>
      <c r="T522" s="232">
        <f>S522*H522</f>
        <v>0</v>
      </c>
      <c r="AR522" s="24" t="s">
        <v>199</v>
      </c>
      <c r="AT522" s="24" t="s">
        <v>309</v>
      </c>
      <c r="AU522" s="24" t="s">
        <v>92</v>
      </c>
      <c r="AY522" s="24" t="s">
        <v>157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24" t="s">
        <v>90</v>
      </c>
      <c r="BK522" s="233">
        <f>ROUND(I522*H522,2)</f>
        <v>0</v>
      </c>
      <c r="BL522" s="24" t="s">
        <v>177</v>
      </c>
      <c r="BM522" s="24" t="s">
        <v>665</v>
      </c>
    </row>
    <row r="523" s="1" customFormat="1" ht="25.5" customHeight="1">
      <c r="B523" s="47"/>
      <c r="C523" s="222" t="s">
        <v>666</v>
      </c>
      <c r="D523" s="222" t="s">
        <v>160</v>
      </c>
      <c r="E523" s="223" t="s">
        <v>667</v>
      </c>
      <c r="F523" s="224" t="s">
        <v>668</v>
      </c>
      <c r="G523" s="225" t="s">
        <v>305</v>
      </c>
      <c r="H523" s="226">
        <v>20</v>
      </c>
      <c r="I523" s="227"/>
      <c r="J523" s="228">
        <f>ROUND(I523*H523,2)</f>
        <v>0</v>
      </c>
      <c r="K523" s="224" t="s">
        <v>164</v>
      </c>
      <c r="L523" s="73"/>
      <c r="M523" s="229" t="s">
        <v>80</v>
      </c>
      <c r="N523" s="230" t="s">
        <v>52</v>
      </c>
      <c r="O523" s="48"/>
      <c r="P523" s="231">
        <f>O523*H523</f>
        <v>0</v>
      </c>
      <c r="Q523" s="231">
        <v>0</v>
      </c>
      <c r="R523" s="231">
        <f>Q523*H523</f>
        <v>0</v>
      </c>
      <c r="S523" s="231">
        <v>0</v>
      </c>
      <c r="T523" s="232">
        <f>S523*H523</f>
        <v>0</v>
      </c>
      <c r="AR523" s="24" t="s">
        <v>177</v>
      </c>
      <c r="AT523" s="24" t="s">
        <v>160</v>
      </c>
      <c r="AU523" s="24" t="s">
        <v>92</v>
      </c>
      <c r="AY523" s="24" t="s">
        <v>157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24" t="s">
        <v>90</v>
      </c>
      <c r="BK523" s="233">
        <f>ROUND(I523*H523,2)</f>
        <v>0</v>
      </c>
      <c r="BL523" s="24" t="s">
        <v>177</v>
      </c>
      <c r="BM523" s="24" t="s">
        <v>669</v>
      </c>
    </row>
    <row r="524" s="13" customFormat="1">
      <c r="B524" s="276"/>
      <c r="C524" s="277"/>
      <c r="D524" s="234" t="s">
        <v>182</v>
      </c>
      <c r="E524" s="278" t="s">
        <v>80</v>
      </c>
      <c r="F524" s="279" t="s">
        <v>670</v>
      </c>
      <c r="G524" s="277"/>
      <c r="H524" s="278" t="s">
        <v>80</v>
      </c>
      <c r="I524" s="280"/>
      <c r="J524" s="277"/>
      <c r="K524" s="277"/>
      <c r="L524" s="281"/>
      <c r="M524" s="282"/>
      <c r="N524" s="283"/>
      <c r="O524" s="283"/>
      <c r="P524" s="283"/>
      <c r="Q524" s="283"/>
      <c r="R524" s="283"/>
      <c r="S524" s="283"/>
      <c r="T524" s="284"/>
      <c r="AT524" s="285" t="s">
        <v>182</v>
      </c>
      <c r="AU524" s="285" t="s">
        <v>92</v>
      </c>
      <c r="AV524" s="13" t="s">
        <v>90</v>
      </c>
      <c r="AW524" s="13" t="s">
        <v>44</v>
      </c>
      <c r="AX524" s="13" t="s">
        <v>82</v>
      </c>
      <c r="AY524" s="285" t="s">
        <v>157</v>
      </c>
    </row>
    <row r="525" s="11" customFormat="1">
      <c r="B525" s="237"/>
      <c r="C525" s="238"/>
      <c r="D525" s="234" t="s">
        <v>182</v>
      </c>
      <c r="E525" s="239" t="s">
        <v>80</v>
      </c>
      <c r="F525" s="240" t="s">
        <v>250</v>
      </c>
      <c r="G525" s="238"/>
      <c r="H525" s="241">
        <v>20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AT525" s="247" t="s">
        <v>182</v>
      </c>
      <c r="AU525" s="247" t="s">
        <v>92</v>
      </c>
      <c r="AV525" s="11" t="s">
        <v>92</v>
      </c>
      <c r="AW525" s="11" t="s">
        <v>44</v>
      </c>
      <c r="AX525" s="11" t="s">
        <v>82</v>
      </c>
      <c r="AY525" s="247" t="s">
        <v>157</v>
      </c>
    </row>
    <row r="526" s="12" customFormat="1">
      <c r="B526" s="248"/>
      <c r="C526" s="249"/>
      <c r="D526" s="234" t="s">
        <v>182</v>
      </c>
      <c r="E526" s="250" t="s">
        <v>80</v>
      </c>
      <c r="F526" s="251" t="s">
        <v>183</v>
      </c>
      <c r="G526" s="249"/>
      <c r="H526" s="252">
        <v>20</v>
      </c>
      <c r="I526" s="253"/>
      <c r="J526" s="249"/>
      <c r="K526" s="249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182</v>
      </c>
      <c r="AU526" s="258" t="s">
        <v>92</v>
      </c>
      <c r="AV526" s="12" t="s">
        <v>177</v>
      </c>
      <c r="AW526" s="12" t="s">
        <v>44</v>
      </c>
      <c r="AX526" s="12" t="s">
        <v>90</v>
      </c>
      <c r="AY526" s="258" t="s">
        <v>157</v>
      </c>
    </row>
    <row r="527" s="10" customFormat="1" ht="29.88" customHeight="1">
      <c r="B527" s="206"/>
      <c r="C527" s="207"/>
      <c r="D527" s="208" t="s">
        <v>81</v>
      </c>
      <c r="E527" s="220" t="s">
        <v>92</v>
      </c>
      <c r="F527" s="220" t="s">
        <v>671</v>
      </c>
      <c r="G527" s="207"/>
      <c r="H527" s="207"/>
      <c r="I527" s="210"/>
      <c r="J527" s="221">
        <f>BK527</f>
        <v>0</v>
      </c>
      <c r="K527" s="207"/>
      <c r="L527" s="212"/>
      <c r="M527" s="213"/>
      <c r="N527" s="214"/>
      <c r="O527" s="214"/>
      <c r="P527" s="215">
        <f>SUM(P528:P594)</f>
        <v>0</v>
      </c>
      <c r="Q527" s="214"/>
      <c r="R527" s="215">
        <f>SUM(R528:R594)</f>
        <v>72.603709649999999</v>
      </c>
      <c r="S527" s="214"/>
      <c r="T527" s="216">
        <f>SUM(T528:T594)</f>
        <v>0</v>
      </c>
      <c r="AR527" s="217" t="s">
        <v>90</v>
      </c>
      <c r="AT527" s="218" t="s">
        <v>81</v>
      </c>
      <c r="AU527" s="218" t="s">
        <v>90</v>
      </c>
      <c r="AY527" s="217" t="s">
        <v>157</v>
      </c>
      <c r="BK527" s="219">
        <f>SUM(BK528:BK594)</f>
        <v>0</v>
      </c>
    </row>
    <row r="528" s="1" customFormat="1" ht="16.5" customHeight="1">
      <c r="B528" s="47"/>
      <c r="C528" s="222" t="s">
        <v>672</v>
      </c>
      <c r="D528" s="222" t="s">
        <v>160</v>
      </c>
      <c r="E528" s="223" t="s">
        <v>673</v>
      </c>
      <c r="F528" s="224" t="s">
        <v>674</v>
      </c>
      <c r="G528" s="225" t="s">
        <v>281</v>
      </c>
      <c r="H528" s="226">
        <v>39.158999999999999</v>
      </c>
      <c r="I528" s="227"/>
      <c r="J528" s="228">
        <f>ROUND(I528*H528,2)</f>
        <v>0</v>
      </c>
      <c r="K528" s="224" t="s">
        <v>164</v>
      </c>
      <c r="L528" s="73"/>
      <c r="M528" s="229" t="s">
        <v>80</v>
      </c>
      <c r="N528" s="230" t="s">
        <v>52</v>
      </c>
      <c r="O528" s="48"/>
      <c r="P528" s="231">
        <f>O528*H528</f>
        <v>0</v>
      </c>
      <c r="Q528" s="231">
        <v>0.00092000000000000003</v>
      </c>
      <c r="R528" s="231">
        <f>Q528*H528</f>
        <v>0.036026280000000001</v>
      </c>
      <c r="S528" s="231">
        <v>0</v>
      </c>
      <c r="T528" s="232">
        <f>S528*H528</f>
        <v>0</v>
      </c>
      <c r="AR528" s="24" t="s">
        <v>177</v>
      </c>
      <c r="AT528" s="24" t="s">
        <v>160</v>
      </c>
      <c r="AU528" s="24" t="s">
        <v>92</v>
      </c>
      <c r="AY528" s="24" t="s">
        <v>157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24" t="s">
        <v>90</v>
      </c>
      <c r="BK528" s="233">
        <f>ROUND(I528*H528,2)</f>
        <v>0</v>
      </c>
      <c r="BL528" s="24" t="s">
        <v>177</v>
      </c>
      <c r="BM528" s="24" t="s">
        <v>675</v>
      </c>
    </row>
    <row r="529" s="1" customFormat="1">
      <c r="B529" s="47"/>
      <c r="C529" s="75"/>
      <c r="D529" s="234" t="s">
        <v>167</v>
      </c>
      <c r="E529" s="75"/>
      <c r="F529" s="235" t="s">
        <v>676</v>
      </c>
      <c r="G529" s="75"/>
      <c r="H529" s="75"/>
      <c r="I529" s="192"/>
      <c r="J529" s="75"/>
      <c r="K529" s="75"/>
      <c r="L529" s="73"/>
      <c r="M529" s="236"/>
      <c r="N529" s="48"/>
      <c r="O529" s="48"/>
      <c r="P529" s="48"/>
      <c r="Q529" s="48"/>
      <c r="R529" s="48"/>
      <c r="S529" s="48"/>
      <c r="T529" s="96"/>
      <c r="AT529" s="24" t="s">
        <v>167</v>
      </c>
      <c r="AU529" s="24" t="s">
        <v>92</v>
      </c>
    </row>
    <row r="530" s="11" customFormat="1">
      <c r="B530" s="237"/>
      <c r="C530" s="238"/>
      <c r="D530" s="234" t="s">
        <v>182</v>
      </c>
      <c r="E530" s="239" t="s">
        <v>80</v>
      </c>
      <c r="F530" s="240" t="s">
        <v>677</v>
      </c>
      <c r="G530" s="238"/>
      <c r="H530" s="241">
        <v>39.158999999999999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AT530" s="247" t="s">
        <v>182</v>
      </c>
      <c r="AU530" s="247" t="s">
        <v>92</v>
      </c>
      <c r="AV530" s="11" t="s">
        <v>92</v>
      </c>
      <c r="AW530" s="11" t="s">
        <v>44</v>
      </c>
      <c r="AX530" s="11" t="s">
        <v>82</v>
      </c>
      <c r="AY530" s="247" t="s">
        <v>157</v>
      </c>
    </row>
    <row r="531" s="12" customFormat="1">
      <c r="B531" s="248"/>
      <c r="C531" s="249"/>
      <c r="D531" s="234" t="s">
        <v>182</v>
      </c>
      <c r="E531" s="250" t="s">
        <v>80</v>
      </c>
      <c r="F531" s="251" t="s">
        <v>183</v>
      </c>
      <c r="G531" s="249"/>
      <c r="H531" s="252">
        <v>39.158999999999999</v>
      </c>
      <c r="I531" s="253"/>
      <c r="J531" s="249"/>
      <c r="K531" s="249"/>
      <c r="L531" s="254"/>
      <c r="M531" s="255"/>
      <c r="N531" s="256"/>
      <c r="O531" s="256"/>
      <c r="P531" s="256"/>
      <c r="Q531" s="256"/>
      <c r="R531" s="256"/>
      <c r="S531" s="256"/>
      <c r="T531" s="257"/>
      <c r="AT531" s="258" t="s">
        <v>182</v>
      </c>
      <c r="AU531" s="258" t="s">
        <v>92</v>
      </c>
      <c r="AV531" s="12" t="s">
        <v>177</v>
      </c>
      <c r="AW531" s="12" t="s">
        <v>44</v>
      </c>
      <c r="AX531" s="12" t="s">
        <v>90</v>
      </c>
      <c r="AY531" s="258" t="s">
        <v>157</v>
      </c>
    </row>
    <row r="532" s="1" customFormat="1" ht="16.5" customHeight="1">
      <c r="B532" s="47"/>
      <c r="C532" s="222" t="s">
        <v>678</v>
      </c>
      <c r="D532" s="222" t="s">
        <v>160</v>
      </c>
      <c r="E532" s="223" t="s">
        <v>679</v>
      </c>
      <c r="F532" s="224" t="s">
        <v>680</v>
      </c>
      <c r="G532" s="225" t="s">
        <v>281</v>
      </c>
      <c r="H532" s="226">
        <v>2</v>
      </c>
      <c r="I532" s="227"/>
      <c r="J532" s="228">
        <f>ROUND(I532*H532,2)</f>
        <v>0</v>
      </c>
      <c r="K532" s="224" t="s">
        <v>164</v>
      </c>
      <c r="L532" s="73"/>
      <c r="M532" s="229" t="s">
        <v>80</v>
      </c>
      <c r="N532" s="230" t="s">
        <v>52</v>
      </c>
      <c r="O532" s="48"/>
      <c r="P532" s="231">
        <f>O532*H532</f>
        <v>0</v>
      </c>
      <c r="Q532" s="231">
        <v>0.0012800000000000001</v>
      </c>
      <c r="R532" s="231">
        <f>Q532*H532</f>
        <v>0.0025600000000000002</v>
      </c>
      <c r="S532" s="231">
        <v>0</v>
      </c>
      <c r="T532" s="232">
        <f>S532*H532</f>
        <v>0</v>
      </c>
      <c r="AR532" s="24" t="s">
        <v>177</v>
      </c>
      <c r="AT532" s="24" t="s">
        <v>160</v>
      </c>
      <c r="AU532" s="24" t="s">
        <v>92</v>
      </c>
      <c r="AY532" s="24" t="s">
        <v>157</v>
      </c>
      <c r="BE532" s="233">
        <f>IF(N532="základní",J532,0)</f>
        <v>0</v>
      </c>
      <c r="BF532" s="233">
        <f>IF(N532="snížená",J532,0)</f>
        <v>0</v>
      </c>
      <c r="BG532" s="233">
        <f>IF(N532="zákl. přenesená",J532,0)</f>
        <v>0</v>
      </c>
      <c r="BH532" s="233">
        <f>IF(N532="sníž. přenesená",J532,0)</f>
        <v>0</v>
      </c>
      <c r="BI532" s="233">
        <f>IF(N532="nulová",J532,0)</f>
        <v>0</v>
      </c>
      <c r="BJ532" s="24" t="s">
        <v>90</v>
      </c>
      <c r="BK532" s="233">
        <f>ROUND(I532*H532,2)</f>
        <v>0</v>
      </c>
      <c r="BL532" s="24" t="s">
        <v>177</v>
      </c>
      <c r="BM532" s="24" t="s">
        <v>681</v>
      </c>
    </row>
    <row r="533" s="1" customFormat="1">
      <c r="B533" s="47"/>
      <c r="C533" s="75"/>
      <c r="D533" s="234" t="s">
        <v>167</v>
      </c>
      <c r="E533" s="75"/>
      <c r="F533" s="235" t="s">
        <v>676</v>
      </c>
      <c r="G533" s="75"/>
      <c r="H533" s="75"/>
      <c r="I533" s="192"/>
      <c r="J533" s="75"/>
      <c r="K533" s="75"/>
      <c r="L533" s="73"/>
      <c r="M533" s="236"/>
      <c r="N533" s="48"/>
      <c r="O533" s="48"/>
      <c r="P533" s="48"/>
      <c r="Q533" s="48"/>
      <c r="R533" s="48"/>
      <c r="S533" s="48"/>
      <c r="T533" s="96"/>
      <c r="AT533" s="24" t="s">
        <v>167</v>
      </c>
      <c r="AU533" s="24" t="s">
        <v>92</v>
      </c>
    </row>
    <row r="534" s="11" customFormat="1">
      <c r="B534" s="237"/>
      <c r="C534" s="238"/>
      <c r="D534" s="234" t="s">
        <v>182</v>
      </c>
      <c r="E534" s="239" t="s">
        <v>80</v>
      </c>
      <c r="F534" s="240" t="s">
        <v>682</v>
      </c>
      <c r="G534" s="238"/>
      <c r="H534" s="241">
        <v>2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AT534" s="247" t="s">
        <v>182</v>
      </c>
      <c r="AU534" s="247" t="s">
        <v>92</v>
      </c>
      <c r="AV534" s="11" t="s">
        <v>92</v>
      </c>
      <c r="AW534" s="11" t="s">
        <v>44</v>
      </c>
      <c r="AX534" s="11" t="s">
        <v>82</v>
      </c>
      <c r="AY534" s="247" t="s">
        <v>157</v>
      </c>
    </row>
    <row r="535" s="12" customFormat="1">
      <c r="B535" s="248"/>
      <c r="C535" s="249"/>
      <c r="D535" s="234" t="s">
        <v>182</v>
      </c>
      <c r="E535" s="250" t="s">
        <v>80</v>
      </c>
      <c r="F535" s="251" t="s">
        <v>183</v>
      </c>
      <c r="G535" s="249"/>
      <c r="H535" s="252">
        <v>2</v>
      </c>
      <c r="I535" s="253"/>
      <c r="J535" s="249"/>
      <c r="K535" s="249"/>
      <c r="L535" s="254"/>
      <c r="M535" s="255"/>
      <c r="N535" s="256"/>
      <c r="O535" s="256"/>
      <c r="P535" s="256"/>
      <c r="Q535" s="256"/>
      <c r="R535" s="256"/>
      <c r="S535" s="256"/>
      <c r="T535" s="257"/>
      <c r="AT535" s="258" t="s">
        <v>182</v>
      </c>
      <c r="AU535" s="258" t="s">
        <v>92</v>
      </c>
      <c r="AV535" s="12" t="s">
        <v>177</v>
      </c>
      <c r="AW535" s="12" t="s">
        <v>44</v>
      </c>
      <c r="AX535" s="12" t="s">
        <v>90</v>
      </c>
      <c r="AY535" s="258" t="s">
        <v>157</v>
      </c>
    </row>
    <row r="536" s="1" customFormat="1" ht="16.5" customHeight="1">
      <c r="B536" s="47"/>
      <c r="C536" s="222" t="s">
        <v>683</v>
      </c>
      <c r="D536" s="222" t="s">
        <v>160</v>
      </c>
      <c r="E536" s="223" t="s">
        <v>684</v>
      </c>
      <c r="F536" s="224" t="s">
        <v>685</v>
      </c>
      <c r="G536" s="225" t="s">
        <v>281</v>
      </c>
      <c r="H536" s="226">
        <v>41.158999999999999</v>
      </c>
      <c r="I536" s="227"/>
      <c r="J536" s="228">
        <f>ROUND(I536*H536,2)</f>
        <v>0</v>
      </c>
      <c r="K536" s="224" t="s">
        <v>164</v>
      </c>
      <c r="L536" s="73"/>
      <c r="M536" s="229" t="s">
        <v>80</v>
      </c>
      <c r="N536" s="230" t="s">
        <v>52</v>
      </c>
      <c r="O536" s="48"/>
      <c r="P536" s="231">
        <f>O536*H536</f>
        <v>0</v>
      </c>
      <c r="Q536" s="231">
        <v>0.00016000000000000001</v>
      </c>
      <c r="R536" s="231">
        <f>Q536*H536</f>
        <v>0.0065854400000000006</v>
      </c>
      <c r="S536" s="231">
        <v>0</v>
      </c>
      <c r="T536" s="232">
        <f>S536*H536</f>
        <v>0</v>
      </c>
      <c r="AR536" s="24" t="s">
        <v>177</v>
      </c>
      <c r="AT536" s="24" t="s">
        <v>160</v>
      </c>
      <c r="AU536" s="24" t="s">
        <v>92</v>
      </c>
      <c r="AY536" s="24" t="s">
        <v>157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24" t="s">
        <v>90</v>
      </c>
      <c r="BK536" s="233">
        <f>ROUND(I536*H536,2)</f>
        <v>0</v>
      </c>
      <c r="BL536" s="24" t="s">
        <v>177</v>
      </c>
      <c r="BM536" s="24" t="s">
        <v>686</v>
      </c>
    </row>
    <row r="537" s="11" customFormat="1">
      <c r="B537" s="237"/>
      <c r="C537" s="238"/>
      <c r="D537" s="234" t="s">
        <v>182</v>
      </c>
      <c r="E537" s="239" t="s">
        <v>80</v>
      </c>
      <c r="F537" s="240" t="s">
        <v>687</v>
      </c>
      <c r="G537" s="238"/>
      <c r="H537" s="241">
        <v>41.158999999999999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AT537" s="247" t="s">
        <v>182</v>
      </c>
      <c r="AU537" s="247" t="s">
        <v>92</v>
      </c>
      <c r="AV537" s="11" t="s">
        <v>92</v>
      </c>
      <c r="AW537" s="11" t="s">
        <v>44</v>
      </c>
      <c r="AX537" s="11" t="s">
        <v>82</v>
      </c>
      <c r="AY537" s="247" t="s">
        <v>157</v>
      </c>
    </row>
    <row r="538" s="12" customFormat="1">
      <c r="B538" s="248"/>
      <c r="C538" s="249"/>
      <c r="D538" s="234" t="s">
        <v>182</v>
      </c>
      <c r="E538" s="250" t="s">
        <v>80</v>
      </c>
      <c r="F538" s="251" t="s">
        <v>183</v>
      </c>
      <c r="G538" s="249"/>
      <c r="H538" s="252">
        <v>41.158999999999999</v>
      </c>
      <c r="I538" s="253"/>
      <c r="J538" s="249"/>
      <c r="K538" s="249"/>
      <c r="L538" s="254"/>
      <c r="M538" s="255"/>
      <c r="N538" s="256"/>
      <c r="O538" s="256"/>
      <c r="P538" s="256"/>
      <c r="Q538" s="256"/>
      <c r="R538" s="256"/>
      <c r="S538" s="256"/>
      <c r="T538" s="257"/>
      <c r="AT538" s="258" t="s">
        <v>182</v>
      </c>
      <c r="AU538" s="258" t="s">
        <v>92</v>
      </c>
      <c r="AV538" s="12" t="s">
        <v>177</v>
      </c>
      <c r="AW538" s="12" t="s">
        <v>44</v>
      </c>
      <c r="AX538" s="12" t="s">
        <v>90</v>
      </c>
      <c r="AY538" s="258" t="s">
        <v>157</v>
      </c>
    </row>
    <row r="539" s="1" customFormat="1" ht="25.5" customHeight="1">
      <c r="B539" s="47"/>
      <c r="C539" s="222" t="s">
        <v>688</v>
      </c>
      <c r="D539" s="222" t="s">
        <v>160</v>
      </c>
      <c r="E539" s="223" t="s">
        <v>689</v>
      </c>
      <c r="F539" s="224" t="s">
        <v>690</v>
      </c>
      <c r="G539" s="225" t="s">
        <v>281</v>
      </c>
      <c r="H539" s="226">
        <v>476</v>
      </c>
      <c r="I539" s="227"/>
      <c r="J539" s="228">
        <f>ROUND(I539*H539,2)</f>
        <v>0</v>
      </c>
      <c r="K539" s="224" t="s">
        <v>164</v>
      </c>
      <c r="L539" s="73"/>
      <c r="M539" s="229" t="s">
        <v>80</v>
      </c>
      <c r="N539" s="230" t="s">
        <v>52</v>
      </c>
      <c r="O539" s="48"/>
      <c r="P539" s="231">
        <f>O539*H539</f>
        <v>0</v>
      </c>
      <c r="Q539" s="231">
        <v>0.00038999999999999999</v>
      </c>
      <c r="R539" s="231">
        <f>Q539*H539</f>
        <v>0.18564</v>
      </c>
      <c r="S539" s="231">
        <v>0</v>
      </c>
      <c r="T539" s="232">
        <f>S539*H539</f>
        <v>0</v>
      </c>
      <c r="AR539" s="24" t="s">
        <v>177</v>
      </c>
      <c r="AT539" s="24" t="s">
        <v>160</v>
      </c>
      <c r="AU539" s="24" t="s">
        <v>92</v>
      </c>
      <c r="AY539" s="24" t="s">
        <v>157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24" t="s">
        <v>90</v>
      </c>
      <c r="BK539" s="233">
        <f>ROUND(I539*H539,2)</f>
        <v>0</v>
      </c>
      <c r="BL539" s="24" t="s">
        <v>177</v>
      </c>
      <c r="BM539" s="24" t="s">
        <v>691</v>
      </c>
    </row>
    <row r="540" s="11" customFormat="1">
      <c r="B540" s="237"/>
      <c r="C540" s="238"/>
      <c r="D540" s="234" t="s">
        <v>182</v>
      </c>
      <c r="E540" s="239" t="s">
        <v>80</v>
      </c>
      <c r="F540" s="240" t="s">
        <v>692</v>
      </c>
      <c r="G540" s="238"/>
      <c r="H540" s="241">
        <v>476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AT540" s="247" t="s">
        <v>182</v>
      </c>
      <c r="AU540" s="247" t="s">
        <v>92</v>
      </c>
      <c r="AV540" s="11" t="s">
        <v>92</v>
      </c>
      <c r="AW540" s="11" t="s">
        <v>44</v>
      </c>
      <c r="AX540" s="11" t="s">
        <v>82</v>
      </c>
      <c r="AY540" s="247" t="s">
        <v>157</v>
      </c>
    </row>
    <row r="541" s="12" customFormat="1">
      <c r="B541" s="248"/>
      <c r="C541" s="249"/>
      <c r="D541" s="234" t="s">
        <v>182</v>
      </c>
      <c r="E541" s="250" t="s">
        <v>80</v>
      </c>
      <c r="F541" s="251" t="s">
        <v>183</v>
      </c>
      <c r="G541" s="249"/>
      <c r="H541" s="252">
        <v>476</v>
      </c>
      <c r="I541" s="253"/>
      <c r="J541" s="249"/>
      <c r="K541" s="249"/>
      <c r="L541" s="254"/>
      <c r="M541" s="255"/>
      <c r="N541" s="256"/>
      <c r="O541" s="256"/>
      <c r="P541" s="256"/>
      <c r="Q541" s="256"/>
      <c r="R541" s="256"/>
      <c r="S541" s="256"/>
      <c r="T541" s="257"/>
      <c r="AT541" s="258" t="s">
        <v>182</v>
      </c>
      <c r="AU541" s="258" t="s">
        <v>92</v>
      </c>
      <c r="AV541" s="12" t="s">
        <v>177</v>
      </c>
      <c r="AW541" s="12" t="s">
        <v>44</v>
      </c>
      <c r="AX541" s="12" t="s">
        <v>90</v>
      </c>
      <c r="AY541" s="258" t="s">
        <v>157</v>
      </c>
    </row>
    <row r="542" s="1" customFormat="1" ht="25.5" customHeight="1">
      <c r="B542" s="47"/>
      <c r="C542" s="222" t="s">
        <v>693</v>
      </c>
      <c r="D542" s="222" t="s">
        <v>160</v>
      </c>
      <c r="E542" s="223" t="s">
        <v>694</v>
      </c>
      <c r="F542" s="224" t="s">
        <v>695</v>
      </c>
      <c r="G542" s="225" t="s">
        <v>281</v>
      </c>
      <c r="H542" s="226">
        <v>309.375</v>
      </c>
      <c r="I542" s="227"/>
      <c r="J542" s="228">
        <f>ROUND(I542*H542,2)</f>
        <v>0</v>
      </c>
      <c r="K542" s="224" t="s">
        <v>164</v>
      </c>
      <c r="L542" s="73"/>
      <c r="M542" s="229" t="s">
        <v>80</v>
      </c>
      <c r="N542" s="230" t="s">
        <v>52</v>
      </c>
      <c r="O542" s="48"/>
      <c r="P542" s="231">
        <f>O542*H542</f>
        <v>0</v>
      </c>
      <c r="Q542" s="231">
        <v>3.0000000000000001E-05</v>
      </c>
      <c r="R542" s="231">
        <f>Q542*H542</f>
        <v>0.0092812499999999996</v>
      </c>
      <c r="S542" s="231">
        <v>0</v>
      </c>
      <c r="T542" s="232">
        <f>S542*H542</f>
        <v>0</v>
      </c>
      <c r="AR542" s="24" t="s">
        <v>177</v>
      </c>
      <c r="AT542" s="24" t="s">
        <v>160</v>
      </c>
      <c r="AU542" s="24" t="s">
        <v>92</v>
      </c>
      <c r="AY542" s="24" t="s">
        <v>157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24" t="s">
        <v>90</v>
      </c>
      <c r="BK542" s="233">
        <f>ROUND(I542*H542,2)</f>
        <v>0</v>
      </c>
      <c r="BL542" s="24" t="s">
        <v>177</v>
      </c>
      <c r="BM542" s="24" t="s">
        <v>696</v>
      </c>
    </row>
    <row r="543" s="1" customFormat="1">
      <c r="B543" s="47"/>
      <c r="C543" s="75"/>
      <c r="D543" s="234" t="s">
        <v>167</v>
      </c>
      <c r="E543" s="75"/>
      <c r="F543" s="235" t="s">
        <v>697</v>
      </c>
      <c r="G543" s="75"/>
      <c r="H543" s="75"/>
      <c r="I543" s="192"/>
      <c r="J543" s="75"/>
      <c r="K543" s="75"/>
      <c r="L543" s="73"/>
      <c r="M543" s="236"/>
      <c r="N543" s="48"/>
      <c r="O543" s="48"/>
      <c r="P543" s="48"/>
      <c r="Q543" s="48"/>
      <c r="R543" s="48"/>
      <c r="S543" s="48"/>
      <c r="T543" s="96"/>
      <c r="AT543" s="24" t="s">
        <v>167</v>
      </c>
      <c r="AU543" s="24" t="s">
        <v>92</v>
      </c>
    </row>
    <row r="544" s="11" customFormat="1">
      <c r="B544" s="237"/>
      <c r="C544" s="238"/>
      <c r="D544" s="234" t="s">
        <v>182</v>
      </c>
      <c r="E544" s="239" t="s">
        <v>80</v>
      </c>
      <c r="F544" s="240" t="s">
        <v>698</v>
      </c>
      <c r="G544" s="238"/>
      <c r="H544" s="241">
        <v>309.375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AT544" s="247" t="s">
        <v>182</v>
      </c>
      <c r="AU544" s="247" t="s">
        <v>92</v>
      </c>
      <c r="AV544" s="11" t="s">
        <v>92</v>
      </c>
      <c r="AW544" s="11" t="s">
        <v>44</v>
      </c>
      <c r="AX544" s="11" t="s">
        <v>82</v>
      </c>
      <c r="AY544" s="247" t="s">
        <v>157</v>
      </c>
    </row>
    <row r="545" s="12" customFormat="1">
      <c r="B545" s="248"/>
      <c r="C545" s="249"/>
      <c r="D545" s="234" t="s">
        <v>182</v>
      </c>
      <c r="E545" s="250" t="s">
        <v>80</v>
      </c>
      <c r="F545" s="251" t="s">
        <v>183</v>
      </c>
      <c r="G545" s="249"/>
      <c r="H545" s="252">
        <v>309.375</v>
      </c>
      <c r="I545" s="253"/>
      <c r="J545" s="249"/>
      <c r="K545" s="249"/>
      <c r="L545" s="254"/>
      <c r="M545" s="255"/>
      <c r="N545" s="256"/>
      <c r="O545" s="256"/>
      <c r="P545" s="256"/>
      <c r="Q545" s="256"/>
      <c r="R545" s="256"/>
      <c r="S545" s="256"/>
      <c r="T545" s="257"/>
      <c r="AT545" s="258" t="s">
        <v>182</v>
      </c>
      <c r="AU545" s="258" t="s">
        <v>92</v>
      </c>
      <c r="AV545" s="12" t="s">
        <v>177</v>
      </c>
      <c r="AW545" s="12" t="s">
        <v>44</v>
      </c>
      <c r="AX545" s="12" t="s">
        <v>90</v>
      </c>
      <c r="AY545" s="258" t="s">
        <v>157</v>
      </c>
    </row>
    <row r="546" s="1" customFormat="1" ht="25.5" customHeight="1">
      <c r="B546" s="47"/>
      <c r="C546" s="222" t="s">
        <v>699</v>
      </c>
      <c r="D546" s="222" t="s">
        <v>160</v>
      </c>
      <c r="E546" s="223" t="s">
        <v>700</v>
      </c>
      <c r="F546" s="224" t="s">
        <v>701</v>
      </c>
      <c r="G546" s="225" t="s">
        <v>451</v>
      </c>
      <c r="H546" s="226">
        <v>55.292999999999999</v>
      </c>
      <c r="I546" s="227"/>
      <c r="J546" s="228">
        <f>ROUND(I546*H546,2)</f>
        <v>0</v>
      </c>
      <c r="K546" s="224" t="s">
        <v>164</v>
      </c>
      <c r="L546" s="73"/>
      <c r="M546" s="229" t="s">
        <v>80</v>
      </c>
      <c r="N546" s="230" t="s">
        <v>52</v>
      </c>
      <c r="O546" s="48"/>
      <c r="P546" s="231">
        <f>O546*H546</f>
        <v>0</v>
      </c>
      <c r="Q546" s="231">
        <v>0</v>
      </c>
      <c r="R546" s="231">
        <f>Q546*H546</f>
        <v>0</v>
      </c>
      <c r="S546" s="231">
        <v>0</v>
      </c>
      <c r="T546" s="232">
        <f>S546*H546</f>
        <v>0</v>
      </c>
      <c r="AR546" s="24" t="s">
        <v>177</v>
      </c>
      <c r="AT546" s="24" t="s">
        <v>160</v>
      </c>
      <c r="AU546" s="24" t="s">
        <v>92</v>
      </c>
      <c r="AY546" s="24" t="s">
        <v>157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24" t="s">
        <v>90</v>
      </c>
      <c r="BK546" s="233">
        <f>ROUND(I546*H546,2)</f>
        <v>0</v>
      </c>
      <c r="BL546" s="24" t="s">
        <v>177</v>
      </c>
      <c r="BM546" s="24" t="s">
        <v>702</v>
      </c>
    </row>
    <row r="547" s="1" customFormat="1">
      <c r="B547" s="47"/>
      <c r="C547" s="75"/>
      <c r="D547" s="234" t="s">
        <v>167</v>
      </c>
      <c r="E547" s="75"/>
      <c r="F547" s="235" t="s">
        <v>703</v>
      </c>
      <c r="G547" s="75"/>
      <c r="H547" s="75"/>
      <c r="I547" s="192"/>
      <c r="J547" s="75"/>
      <c r="K547" s="75"/>
      <c r="L547" s="73"/>
      <c r="M547" s="236"/>
      <c r="N547" s="48"/>
      <c r="O547" s="48"/>
      <c r="P547" s="48"/>
      <c r="Q547" s="48"/>
      <c r="R547" s="48"/>
      <c r="S547" s="48"/>
      <c r="T547" s="96"/>
      <c r="AT547" s="24" t="s">
        <v>167</v>
      </c>
      <c r="AU547" s="24" t="s">
        <v>92</v>
      </c>
    </row>
    <row r="548" s="13" customFormat="1">
      <c r="B548" s="276"/>
      <c r="C548" s="277"/>
      <c r="D548" s="234" t="s">
        <v>182</v>
      </c>
      <c r="E548" s="278" t="s">
        <v>80</v>
      </c>
      <c r="F548" s="279" t="s">
        <v>490</v>
      </c>
      <c r="G548" s="277"/>
      <c r="H548" s="278" t="s">
        <v>80</v>
      </c>
      <c r="I548" s="280"/>
      <c r="J548" s="277"/>
      <c r="K548" s="277"/>
      <c r="L548" s="281"/>
      <c r="M548" s="282"/>
      <c r="N548" s="283"/>
      <c r="O548" s="283"/>
      <c r="P548" s="283"/>
      <c r="Q548" s="283"/>
      <c r="R548" s="283"/>
      <c r="S548" s="283"/>
      <c r="T548" s="284"/>
      <c r="AT548" s="285" t="s">
        <v>182</v>
      </c>
      <c r="AU548" s="285" t="s">
        <v>92</v>
      </c>
      <c r="AV548" s="13" t="s">
        <v>90</v>
      </c>
      <c r="AW548" s="13" t="s">
        <v>44</v>
      </c>
      <c r="AX548" s="13" t="s">
        <v>82</v>
      </c>
      <c r="AY548" s="285" t="s">
        <v>157</v>
      </c>
    </row>
    <row r="549" s="11" customFormat="1">
      <c r="B549" s="237"/>
      <c r="C549" s="238"/>
      <c r="D549" s="234" t="s">
        <v>182</v>
      </c>
      <c r="E549" s="239" t="s">
        <v>80</v>
      </c>
      <c r="F549" s="240" t="s">
        <v>704</v>
      </c>
      <c r="G549" s="238"/>
      <c r="H549" s="241">
        <v>5.617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AT549" s="247" t="s">
        <v>182</v>
      </c>
      <c r="AU549" s="247" t="s">
        <v>92</v>
      </c>
      <c r="AV549" s="11" t="s">
        <v>92</v>
      </c>
      <c r="AW549" s="11" t="s">
        <v>44</v>
      </c>
      <c r="AX549" s="11" t="s">
        <v>82</v>
      </c>
      <c r="AY549" s="247" t="s">
        <v>157</v>
      </c>
    </row>
    <row r="550" s="11" customFormat="1">
      <c r="B550" s="237"/>
      <c r="C550" s="238"/>
      <c r="D550" s="234" t="s">
        <v>182</v>
      </c>
      <c r="E550" s="239" t="s">
        <v>80</v>
      </c>
      <c r="F550" s="240" t="s">
        <v>705</v>
      </c>
      <c r="G550" s="238"/>
      <c r="H550" s="241">
        <v>0.074999999999999997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AT550" s="247" t="s">
        <v>182</v>
      </c>
      <c r="AU550" s="247" t="s">
        <v>92</v>
      </c>
      <c r="AV550" s="11" t="s">
        <v>92</v>
      </c>
      <c r="AW550" s="11" t="s">
        <v>44</v>
      </c>
      <c r="AX550" s="11" t="s">
        <v>82</v>
      </c>
      <c r="AY550" s="247" t="s">
        <v>157</v>
      </c>
    </row>
    <row r="551" s="11" customFormat="1">
      <c r="B551" s="237"/>
      <c r="C551" s="238"/>
      <c r="D551" s="234" t="s">
        <v>182</v>
      </c>
      <c r="E551" s="239" t="s">
        <v>80</v>
      </c>
      <c r="F551" s="240" t="s">
        <v>706</v>
      </c>
      <c r="G551" s="238"/>
      <c r="H551" s="241">
        <v>22.077999999999999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AT551" s="247" t="s">
        <v>182</v>
      </c>
      <c r="AU551" s="247" t="s">
        <v>92</v>
      </c>
      <c r="AV551" s="11" t="s">
        <v>92</v>
      </c>
      <c r="AW551" s="11" t="s">
        <v>44</v>
      </c>
      <c r="AX551" s="11" t="s">
        <v>82</v>
      </c>
      <c r="AY551" s="247" t="s">
        <v>157</v>
      </c>
    </row>
    <row r="552" s="14" customFormat="1">
      <c r="B552" s="286"/>
      <c r="C552" s="287"/>
      <c r="D552" s="234" t="s">
        <v>182</v>
      </c>
      <c r="E552" s="288" t="s">
        <v>80</v>
      </c>
      <c r="F552" s="289" t="s">
        <v>707</v>
      </c>
      <c r="G552" s="287"/>
      <c r="H552" s="290">
        <v>27.77</v>
      </c>
      <c r="I552" s="291"/>
      <c r="J552" s="287"/>
      <c r="K552" s="287"/>
      <c r="L552" s="292"/>
      <c r="M552" s="293"/>
      <c r="N552" s="294"/>
      <c r="O552" s="294"/>
      <c r="P552" s="294"/>
      <c r="Q552" s="294"/>
      <c r="R552" s="294"/>
      <c r="S552" s="294"/>
      <c r="T552" s="295"/>
      <c r="AT552" s="296" t="s">
        <v>182</v>
      </c>
      <c r="AU552" s="296" t="s">
        <v>92</v>
      </c>
      <c r="AV552" s="14" t="s">
        <v>172</v>
      </c>
      <c r="AW552" s="14" t="s">
        <v>44</v>
      </c>
      <c r="AX552" s="14" t="s">
        <v>82</v>
      </c>
      <c r="AY552" s="296" t="s">
        <v>157</v>
      </c>
    </row>
    <row r="553" s="13" customFormat="1">
      <c r="B553" s="276"/>
      <c r="C553" s="277"/>
      <c r="D553" s="234" t="s">
        <v>182</v>
      </c>
      <c r="E553" s="278" t="s">
        <v>80</v>
      </c>
      <c r="F553" s="279" t="s">
        <v>494</v>
      </c>
      <c r="G553" s="277"/>
      <c r="H553" s="278" t="s">
        <v>80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182</v>
      </c>
      <c r="AU553" s="285" t="s">
        <v>92</v>
      </c>
      <c r="AV553" s="13" t="s">
        <v>90</v>
      </c>
      <c r="AW553" s="13" t="s">
        <v>44</v>
      </c>
      <c r="AX553" s="13" t="s">
        <v>82</v>
      </c>
      <c r="AY553" s="285" t="s">
        <v>157</v>
      </c>
    </row>
    <row r="554" s="11" customFormat="1">
      <c r="B554" s="237"/>
      <c r="C554" s="238"/>
      <c r="D554" s="234" t="s">
        <v>182</v>
      </c>
      <c r="E554" s="239" t="s">
        <v>80</v>
      </c>
      <c r="F554" s="240" t="s">
        <v>708</v>
      </c>
      <c r="G554" s="238"/>
      <c r="H554" s="241">
        <v>5.3730000000000002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AT554" s="247" t="s">
        <v>182</v>
      </c>
      <c r="AU554" s="247" t="s">
        <v>92</v>
      </c>
      <c r="AV554" s="11" t="s">
        <v>92</v>
      </c>
      <c r="AW554" s="11" t="s">
        <v>44</v>
      </c>
      <c r="AX554" s="11" t="s">
        <v>82</v>
      </c>
      <c r="AY554" s="247" t="s">
        <v>157</v>
      </c>
    </row>
    <row r="555" s="11" customFormat="1">
      <c r="B555" s="237"/>
      <c r="C555" s="238"/>
      <c r="D555" s="234" t="s">
        <v>182</v>
      </c>
      <c r="E555" s="239" t="s">
        <v>80</v>
      </c>
      <c r="F555" s="240" t="s">
        <v>705</v>
      </c>
      <c r="G555" s="238"/>
      <c r="H555" s="241">
        <v>0.074999999999999997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AT555" s="247" t="s">
        <v>182</v>
      </c>
      <c r="AU555" s="247" t="s">
        <v>92</v>
      </c>
      <c r="AV555" s="11" t="s">
        <v>92</v>
      </c>
      <c r="AW555" s="11" t="s">
        <v>44</v>
      </c>
      <c r="AX555" s="11" t="s">
        <v>82</v>
      </c>
      <c r="AY555" s="247" t="s">
        <v>157</v>
      </c>
    </row>
    <row r="556" s="11" customFormat="1">
      <c r="B556" s="237"/>
      <c r="C556" s="238"/>
      <c r="D556" s="234" t="s">
        <v>182</v>
      </c>
      <c r="E556" s="239" t="s">
        <v>80</v>
      </c>
      <c r="F556" s="240" t="s">
        <v>709</v>
      </c>
      <c r="G556" s="238"/>
      <c r="H556" s="241">
        <v>22.074999999999999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182</v>
      </c>
      <c r="AU556" s="247" t="s">
        <v>92</v>
      </c>
      <c r="AV556" s="11" t="s">
        <v>92</v>
      </c>
      <c r="AW556" s="11" t="s">
        <v>44</v>
      </c>
      <c r="AX556" s="11" t="s">
        <v>82</v>
      </c>
      <c r="AY556" s="247" t="s">
        <v>157</v>
      </c>
    </row>
    <row r="557" s="14" customFormat="1">
      <c r="B557" s="286"/>
      <c r="C557" s="287"/>
      <c r="D557" s="234" t="s">
        <v>182</v>
      </c>
      <c r="E557" s="288" t="s">
        <v>80</v>
      </c>
      <c r="F557" s="289" t="s">
        <v>707</v>
      </c>
      <c r="G557" s="287"/>
      <c r="H557" s="290">
        <v>27.523</v>
      </c>
      <c r="I557" s="291"/>
      <c r="J557" s="287"/>
      <c r="K557" s="287"/>
      <c r="L557" s="292"/>
      <c r="M557" s="293"/>
      <c r="N557" s="294"/>
      <c r="O557" s="294"/>
      <c r="P557" s="294"/>
      <c r="Q557" s="294"/>
      <c r="R557" s="294"/>
      <c r="S557" s="294"/>
      <c r="T557" s="295"/>
      <c r="AT557" s="296" t="s">
        <v>182</v>
      </c>
      <c r="AU557" s="296" t="s">
        <v>92</v>
      </c>
      <c r="AV557" s="14" t="s">
        <v>172</v>
      </c>
      <c r="AW557" s="14" t="s">
        <v>44</v>
      </c>
      <c r="AX557" s="14" t="s">
        <v>82</v>
      </c>
      <c r="AY557" s="296" t="s">
        <v>157</v>
      </c>
    </row>
    <row r="558" s="12" customFormat="1">
      <c r="B558" s="248"/>
      <c r="C558" s="249"/>
      <c r="D558" s="234" t="s">
        <v>182</v>
      </c>
      <c r="E558" s="250" t="s">
        <v>80</v>
      </c>
      <c r="F558" s="251" t="s">
        <v>183</v>
      </c>
      <c r="G558" s="249"/>
      <c r="H558" s="252">
        <v>55.292999999999999</v>
      </c>
      <c r="I558" s="253"/>
      <c r="J558" s="249"/>
      <c r="K558" s="249"/>
      <c r="L558" s="254"/>
      <c r="M558" s="255"/>
      <c r="N558" s="256"/>
      <c r="O558" s="256"/>
      <c r="P558" s="256"/>
      <c r="Q558" s="256"/>
      <c r="R558" s="256"/>
      <c r="S558" s="256"/>
      <c r="T558" s="257"/>
      <c r="AT558" s="258" t="s">
        <v>182</v>
      </c>
      <c r="AU558" s="258" t="s">
        <v>92</v>
      </c>
      <c r="AV558" s="12" t="s">
        <v>177</v>
      </c>
      <c r="AW558" s="12" t="s">
        <v>44</v>
      </c>
      <c r="AX558" s="12" t="s">
        <v>90</v>
      </c>
      <c r="AY558" s="258" t="s">
        <v>157</v>
      </c>
    </row>
    <row r="559" s="1" customFormat="1" ht="16.5" customHeight="1">
      <c r="B559" s="47"/>
      <c r="C559" s="222" t="s">
        <v>710</v>
      </c>
      <c r="D559" s="222" t="s">
        <v>160</v>
      </c>
      <c r="E559" s="223" t="s">
        <v>711</v>
      </c>
      <c r="F559" s="224" t="s">
        <v>712</v>
      </c>
      <c r="G559" s="225" t="s">
        <v>379</v>
      </c>
      <c r="H559" s="226">
        <v>49.542999999999999</v>
      </c>
      <c r="I559" s="227"/>
      <c r="J559" s="228">
        <f>ROUND(I559*H559,2)</f>
        <v>0</v>
      </c>
      <c r="K559" s="224" t="s">
        <v>164</v>
      </c>
      <c r="L559" s="73"/>
      <c r="M559" s="229" t="s">
        <v>80</v>
      </c>
      <c r="N559" s="230" t="s">
        <v>52</v>
      </c>
      <c r="O559" s="48"/>
      <c r="P559" s="231">
        <f>O559*H559</f>
        <v>0</v>
      </c>
      <c r="Q559" s="231">
        <v>0.0014400000000000001</v>
      </c>
      <c r="R559" s="231">
        <f>Q559*H559</f>
        <v>0.071341920000000003</v>
      </c>
      <c r="S559" s="231">
        <v>0</v>
      </c>
      <c r="T559" s="232">
        <f>S559*H559</f>
        <v>0</v>
      </c>
      <c r="AR559" s="24" t="s">
        <v>177</v>
      </c>
      <c r="AT559" s="24" t="s">
        <v>160</v>
      </c>
      <c r="AU559" s="24" t="s">
        <v>92</v>
      </c>
      <c r="AY559" s="24" t="s">
        <v>157</v>
      </c>
      <c r="BE559" s="233">
        <f>IF(N559="základní",J559,0)</f>
        <v>0</v>
      </c>
      <c r="BF559" s="233">
        <f>IF(N559="snížená",J559,0)</f>
        <v>0</v>
      </c>
      <c r="BG559" s="233">
        <f>IF(N559="zákl. přenesená",J559,0)</f>
        <v>0</v>
      </c>
      <c r="BH559" s="233">
        <f>IF(N559="sníž. přenesená",J559,0)</f>
        <v>0</v>
      </c>
      <c r="BI559" s="233">
        <f>IF(N559="nulová",J559,0)</f>
        <v>0</v>
      </c>
      <c r="BJ559" s="24" t="s">
        <v>90</v>
      </c>
      <c r="BK559" s="233">
        <f>ROUND(I559*H559,2)</f>
        <v>0</v>
      </c>
      <c r="BL559" s="24" t="s">
        <v>177</v>
      </c>
      <c r="BM559" s="24" t="s">
        <v>713</v>
      </c>
    </row>
    <row r="560" s="13" customFormat="1">
      <c r="B560" s="276"/>
      <c r="C560" s="277"/>
      <c r="D560" s="234" t="s">
        <v>182</v>
      </c>
      <c r="E560" s="278" t="s">
        <v>80</v>
      </c>
      <c r="F560" s="279" t="s">
        <v>490</v>
      </c>
      <c r="G560" s="277"/>
      <c r="H560" s="278" t="s">
        <v>80</v>
      </c>
      <c r="I560" s="280"/>
      <c r="J560" s="277"/>
      <c r="K560" s="277"/>
      <c r="L560" s="281"/>
      <c r="M560" s="282"/>
      <c r="N560" s="283"/>
      <c r="O560" s="283"/>
      <c r="P560" s="283"/>
      <c r="Q560" s="283"/>
      <c r="R560" s="283"/>
      <c r="S560" s="283"/>
      <c r="T560" s="284"/>
      <c r="AT560" s="285" t="s">
        <v>182</v>
      </c>
      <c r="AU560" s="285" t="s">
        <v>92</v>
      </c>
      <c r="AV560" s="13" t="s">
        <v>90</v>
      </c>
      <c r="AW560" s="13" t="s">
        <v>44</v>
      </c>
      <c r="AX560" s="13" t="s">
        <v>82</v>
      </c>
      <c r="AY560" s="285" t="s">
        <v>157</v>
      </c>
    </row>
    <row r="561" s="11" customFormat="1">
      <c r="B561" s="237"/>
      <c r="C561" s="238"/>
      <c r="D561" s="234" t="s">
        <v>182</v>
      </c>
      <c r="E561" s="239" t="s">
        <v>80</v>
      </c>
      <c r="F561" s="240" t="s">
        <v>714</v>
      </c>
      <c r="G561" s="238"/>
      <c r="H561" s="241">
        <v>24.829000000000001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AT561" s="247" t="s">
        <v>182</v>
      </c>
      <c r="AU561" s="247" t="s">
        <v>92</v>
      </c>
      <c r="AV561" s="11" t="s">
        <v>92</v>
      </c>
      <c r="AW561" s="11" t="s">
        <v>44</v>
      </c>
      <c r="AX561" s="11" t="s">
        <v>82</v>
      </c>
      <c r="AY561" s="247" t="s">
        <v>157</v>
      </c>
    </row>
    <row r="562" s="13" customFormat="1">
      <c r="B562" s="276"/>
      <c r="C562" s="277"/>
      <c r="D562" s="234" t="s">
        <v>182</v>
      </c>
      <c r="E562" s="278" t="s">
        <v>80</v>
      </c>
      <c r="F562" s="279" t="s">
        <v>494</v>
      </c>
      <c r="G562" s="277"/>
      <c r="H562" s="278" t="s">
        <v>80</v>
      </c>
      <c r="I562" s="280"/>
      <c r="J562" s="277"/>
      <c r="K562" s="277"/>
      <c r="L562" s="281"/>
      <c r="M562" s="282"/>
      <c r="N562" s="283"/>
      <c r="O562" s="283"/>
      <c r="P562" s="283"/>
      <c r="Q562" s="283"/>
      <c r="R562" s="283"/>
      <c r="S562" s="283"/>
      <c r="T562" s="284"/>
      <c r="AT562" s="285" t="s">
        <v>182</v>
      </c>
      <c r="AU562" s="285" t="s">
        <v>92</v>
      </c>
      <c r="AV562" s="13" t="s">
        <v>90</v>
      </c>
      <c r="AW562" s="13" t="s">
        <v>44</v>
      </c>
      <c r="AX562" s="13" t="s">
        <v>82</v>
      </c>
      <c r="AY562" s="285" t="s">
        <v>157</v>
      </c>
    </row>
    <row r="563" s="11" customFormat="1">
      <c r="B563" s="237"/>
      <c r="C563" s="238"/>
      <c r="D563" s="234" t="s">
        <v>182</v>
      </c>
      <c r="E563" s="239" t="s">
        <v>80</v>
      </c>
      <c r="F563" s="240" t="s">
        <v>715</v>
      </c>
      <c r="G563" s="238"/>
      <c r="H563" s="241">
        <v>24.713999999999999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182</v>
      </c>
      <c r="AU563" s="247" t="s">
        <v>92</v>
      </c>
      <c r="AV563" s="11" t="s">
        <v>92</v>
      </c>
      <c r="AW563" s="11" t="s">
        <v>44</v>
      </c>
      <c r="AX563" s="11" t="s">
        <v>82</v>
      </c>
      <c r="AY563" s="247" t="s">
        <v>157</v>
      </c>
    </row>
    <row r="564" s="12" customFormat="1">
      <c r="B564" s="248"/>
      <c r="C564" s="249"/>
      <c r="D564" s="234" t="s">
        <v>182</v>
      </c>
      <c r="E564" s="250" t="s">
        <v>80</v>
      </c>
      <c r="F564" s="251" t="s">
        <v>183</v>
      </c>
      <c r="G564" s="249"/>
      <c r="H564" s="252">
        <v>49.542999999999999</v>
      </c>
      <c r="I564" s="253"/>
      <c r="J564" s="249"/>
      <c r="K564" s="249"/>
      <c r="L564" s="254"/>
      <c r="M564" s="255"/>
      <c r="N564" s="256"/>
      <c r="O564" s="256"/>
      <c r="P564" s="256"/>
      <c r="Q564" s="256"/>
      <c r="R564" s="256"/>
      <c r="S564" s="256"/>
      <c r="T564" s="257"/>
      <c r="AT564" s="258" t="s">
        <v>182</v>
      </c>
      <c r="AU564" s="258" t="s">
        <v>92</v>
      </c>
      <c r="AV564" s="12" t="s">
        <v>177</v>
      </c>
      <c r="AW564" s="12" t="s">
        <v>44</v>
      </c>
      <c r="AX564" s="12" t="s">
        <v>90</v>
      </c>
      <c r="AY564" s="258" t="s">
        <v>157</v>
      </c>
    </row>
    <row r="565" s="1" customFormat="1" ht="25.5" customHeight="1">
      <c r="B565" s="47"/>
      <c r="C565" s="222" t="s">
        <v>716</v>
      </c>
      <c r="D565" s="222" t="s">
        <v>160</v>
      </c>
      <c r="E565" s="223" t="s">
        <v>717</v>
      </c>
      <c r="F565" s="224" t="s">
        <v>718</v>
      </c>
      <c r="G565" s="225" t="s">
        <v>505</v>
      </c>
      <c r="H565" s="226">
        <v>12.164</v>
      </c>
      <c r="I565" s="227"/>
      <c r="J565" s="228">
        <f>ROUND(I565*H565,2)</f>
        <v>0</v>
      </c>
      <c r="K565" s="224" t="s">
        <v>164</v>
      </c>
      <c r="L565" s="73"/>
      <c r="M565" s="229" t="s">
        <v>80</v>
      </c>
      <c r="N565" s="230" t="s">
        <v>52</v>
      </c>
      <c r="O565" s="48"/>
      <c r="P565" s="231">
        <f>O565*H565</f>
        <v>0</v>
      </c>
      <c r="Q565" s="231">
        <v>1.0382199999999999</v>
      </c>
      <c r="R565" s="231">
        <f>Q565*H565</f>
        <v>12.628908079999999</v>
      </c>
      <c r="S565" s="231">
        <v>0</v>
      </c>
      <c r="T565" s="232">
        <f>S565*H565</f>
        <v>0</v>
      </c>
      <c r="AR565" s="24" t="s">
        <v>177</v>
      </c>
      <c r="AT565" s="24" t="s">
        <v>160</v>
      </c>
      <c r="AU565" s="24" t="s">
        <v>92</v>
      </c>
      <c r="AY565" s="24" t="s">
        <v>157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24" t="s">
        <v>90</v>
      </c>
      <c r="BK565" s="233">
        <f>ROUND(I565*H565,2)</f>
        <v>0</v>
      </c>
      <c r="BL565" s="24" t="s">
        <v>177</v>
      </c>
      <c r="BM565" s="24" t="s">
        <v>719</v>
      </c>
    </row>
    <row r="566" s="1" customFormat="1">
      <c r="B566" s="47"/>
      <c r="C566" s="75"/>
      <c r="D566" s="234" t="s">
        <v>167</v>
      </c>
      <c r="E566" s="75"/>
      <c r="F566" s="235" t="s">
        <v>720</v>
      </c>
      <c r="G566" s="75"/>
      <c r="H566" s="75"/>
      <c r="I566" s="192"/>
      <c r="J566" s="75"/>
      <c r="K566" s="75"/>
      <c r="L566" s="73"/>
      <c r="M566" s="236"/>
      <c r="N566" s="48"/>
      <c r="O566" s="48"/>
      <c r="P566" s="48"/>
      <c r="Q566" s="48"/>
      <c r="R566" s="48"/>
      <c r="S566" s="48"/>
      <c r="T566" s="96"/>
      <c r="AT566" s="24" t="s">
        <v>167</v>
      </c>
      <c r="AU566" s="24" t="s">
        <v>92</v>
      </c>
    </row>
    <row r="567" s="13" customFormat="1">
      <c r="B567" s="276"/>
      <c r="C567" s="277"/>
      <c r="D567" s="234" t="s">
        <v>182</v>
      </c>
      <c r="E567" s="278" t="s">
        <v>80</v>
      </c>
      <c r="F567" s="279" t="s">
        <v>490</v>
      </c>
      <c r="G567" s="277"/>
      <c r="H567" s="278" t="s">
        <v>80</v>
      </c>
      <c r="I567" s="280"/>
      <c r="J567" s="277"/>
      <c r="K567" s="277"/>
      <c r="L567" s="281"/>
      <c r="M567" s="282"/>
      <c r="N567" s="283"/>
      <c r="O567" s="283"/>
      <c r="P567" s="283"/>
      <c r="Q567" s="283"/>
      <c r="R567" s="283"/>
      <c r="S567" s="283"/>
      <c r="T567" s="284"/>
      <c r="AT567" s="285" t="s">
        <v>182</v>
      </c>
      <c r="AU567" s="285" t="s">
        <v>92</v>
      </c>
      <c r="AV567" s="13" t="s">
        <v>90</v>
      </c>
      <c r="AW567" s="13" t="s">
        <v>44</v>
      </c>
      <c r="AX567" s="13" t="s">
        <v>82</v>
      </c>
      <c r="AY567" s="285" t="s">
        <v>157</v>
      </c>
    </row>
    <row r="568" s="11" customFormat="1">
      <c r="B568" s="237"/>
      <c r="C568" s="238"/>
      <c r="D568" s="234" t="s">
        <v>182</v>
      </c>
      <c r="E568" s="239" t="s">
        <v>80</v>
      </c>
      <c r="F568" s="240" t="s">
        <v>704</v>
      </c>
      <c r="G568" s="238"/>
      <c r="H568" s="241">
        <v>5.617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182</v>
      </c>
      <c r="AU568" s="247" t="s">
        <v>92</v>
      </c>
      <c r="AV568" s="11" t="s">
        <v>92</v>
      </c>
      <c r="AW568" s="11" t="s">
        <v>44</v>
      </c>
      <c r="AX568" s="11" t="s">
        <v>82</v>
      </c>
      <c r="AY568" s="247" t="s">
        <v>157</v>
      </c>
    </row>
    <row r="569" s="11" customFormat="1">
      <c r="B569" s="237"/>
      <c r="C569" s="238"/>
      <c r="D569" s="234" t="s">
        <v>182</v>
      </c>
      <c r="E569" s="239" t="s">
        <v>80</v>
      </c>
      <c r="F569" s="240" t="s">
        <v>705</v>
      </c>
      <c r="G569" s="238"/>
      <c r="H569" s="241">
        <v>0.074999999999999997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AT569" s="247" t="s">
        <v>182</v>
      </c>
      <c r="AU569" s="247" t="s">
        <v>92</v>
      </c>
      <c r="AV569" s="11" t="s">
        <v>92</v>
      </c>
      <c r="AW569" s="11" t="s">
        <v>44</v>
      </c>
      <c r="AX569" s="11" t="s">
        <v>82</v>
      </c>
      <c r="AY569" s="247" t="s">
        <v>157</v>
      </c>
    </row>
    <row r="570" s="11" customFormat="1">
      <c r="B570" s="237"/>
      <c r="C570" s="238"/>
      <c r="D570" s="234" t="s">
        <v>182</v>
      </c>
      <c r="E570" s="239" t="s">
        <v>80</v>
      </c>
      <c r="F570" s="240" t="s">
        <v>706</v>
      </c>
      <c r="G570" s="238"/>
      <c r="H570" s="241">
        <v>22.077999999999999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AT570" s="247" t="s">
        <v>182</v>
      </c>
      <c r="AU570" s="247" t="s">
        <v>92</v>
      </c>
      <c r="AV570" s="11" t="s">
        <v>92</v>
      </c>
      <c r="AW570" s="11" t="s">
        <v>44</v>
      </c>
      <c r="AX570" s="11" t="s">
        <v>82</v>
      </c>
      <c r="AY570" s="247" t="s">
        <v>157</v>
      </c>
    </row>
    <row r="571" s="14" customFormat="1">
      <c r="B571" s="286"/>
      <c r="C571" s="287"/>
      <c r="D571" s="234" t="s">
        <v>182</v>
      </c>
      <c r="E571" s="288" t="s">
        <v>80</v>
      </c>
      <c r="F571" s="289" t="s">
        <v>707</v>
      </c>
      <c r="G571" s="287"/>
      <c r="H571" s="290">
        <v>27.77</v>
      </c>
      <c r="I571" s="291"/>
      <c r="J571" s="287"/>
      <c r="K571" s="287"/>
      <c r="L571" s="292"/>
      <c r="M571" s="293"/>
      <c r="N571" s="294"/>
      <c r="O571" s="294"/>
      <c r="P571" s="294"/>
      <c r="Q571" s="294"/>
      <c r="R571" s="294"/>
      <c r="S571" s="294"/>
      <c r="T571" s="295"/>
      <c r="AT571" s="296" t="s">
        <v>182</v>
      </c>
      <c r="AU571" s="296" t="s">
        <v>92</v>
      </c>
      <c r="AV571" s="14" t="s">
        <v>172</v>
      </c>
      <c r="AW571" s="14" t="s">
        <v>44</v>
      </c>
      <c r="AX571" s="14" t="s">
        <v>82</v>
      </c>
      <c r="AY571" s="296" t="s">
        <v>157</v>
      </c>
    </row>
    <row r="572" s="13" customFormat="1">
      <c r="B572" s="276"/>
      <c r="C572" s="277"/>
      <c r="D572" s="234" t="s">
        <v>182</v>
      </c>
      <c r="E572" s="278" t="s">
        <v>80</v>
      </c>
      <c r="F572" s="279" t="s">
        <v>494</v>
      </c>
      <c r="G572" s="277"/>
      <c r="H572" s="278" t="s">
        <v>80</v>
      </c>
      <c r="I572" s="280"/>
      <c r="J572" s="277"/>
      <c r="K572" s="277"/>
      <c r="L572" s="281"/>
      <c r="M572" s="282"/>
      <c r="N572" s="283"/>
      <c r="O572" s="283"/>
      <c r="P572" s="283"/>
      <c r="Q572" s="283"/>
      <c r="R572" s="283"/>
      <c r="S572" s="283"/>
      <c r="T572" s="284"/>
      <c r="AT572" s="285" t="s">
        <v>182</v>
      </c>
      <c r="AU572" s="285" t="s">
        <v>92</v>
      </c>
      <c r="AV572" s="13" t="s">
        <v>90</v>
      </c>
      <c r="AW572" s="13" t="s">
        <v>44</v>
      </c>
      <c r="AX572" s="13" t="s">
        <v>82</v>
      </c>
      <c r="AY572" s="285" t="s">
        <v>157</v>
      </c>
    </row>
    <row r="573" s="11" customFormat="1">
      <c r="B573" s="237"/>
      <c r="C573" s="238"/>
      <c r="D573" s="234" t="s">
        <v>182</v>
      </c>
      <c r="E573" s="239" t="s">
        <v>80</v>
      </c>
      <c r="F573" s="240" t="s">
        <v>708</v>
      </c>
      <c r="G573" s="238"/>
      <c r="H573" s="241">
        <v>5.3730000000000002</v>
      </c>
      <c r="I573" s="242"/>
      <c r="J573" s="238"/>
      <c r="K573" s="238"/>
      <c r="L573" s="243"/>
      <c r="M573" s="244"/>
      <c r="N573" s="245"/>
      <c r="O573" s="245"/>
      <c r="P573" s="245"/>
      <c r="Q573" s="245"/>
      <c r="R573" s="245"/>
      <c r="S573" s="245"/>
      <c r="T573" s="246"/>
      <c r="AT573" s="247" t="s">
        <v>182</v>
      </c>
      <c r="AU573" s="247" t="s">
        <v>92</v>
      </c>
      <c r="AV573" s="11" t="s">
        <v>92</v>
      </c>
      <c r="AW573" s="11" t="s">
        <v>44</v>
      </c>
      <c r="AX573" s="11" t="s">
        <v>82</v>
      </c>
      <c r="AY573" s="247" t="s">
        <v>157</v>
      </c>
    </row>
    <row r="574" s="11" customFormat="1">
      <c r="B574" s="237"/>
      <c r="C574" s="238"/>
      <c r="D574" s="234" t="s">
        <v>182</v>
      </c>
      <c r="E574" s="239" t="s">
        <v>80</v>
      </c>
      <c r="F574" s="240" t="s">
        <v>705</v>
      </c>
      <c r="G574" s="238"/>
      <c r="H574" s="241">
        <v>0.074999999999999997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AT574" s="247" t="s">
        <v>182</v>
      </c>
      <c r="AU574" s="247" t="s">
        <v>92</v>
      </c>
      <c r="AV574" s="11" t="s">
        <v>92</v>
      </c>
      <c r="AW574" s="11" t="s">
        <v>44</v>
      </c>
      <c r="AX574" s="11" t="s">
        <v>82</v>
      </c>
      <c r="AY574" s="247" t="s">
        <v>157</v>
      </c>
    </row>
    <row r="575" s="11" customFormat="1">
      <c r="B575" s="237"/>
      <c r="C575" s="238"/>
      <c r="D575" s="234" t="s">
        <v>182</v>
      </c>
      <c r="E575" s="239" t="s">
        <v>80</v>
      </c>
      <c r="F575" s="240" t="s">
        <v>709</v>
      </c>
      <c r="G575" s="238"/>
      <c r="H575" s="241">
        <v>22.074999999999999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AT575" s="247" t="s">
        <v>182</v>
      </c>
      <c r="AU575" s="247" t="s">
        <v>92</v>
      </c>
      <c r="AV575" s="11" t="s">
        <v>92</v>
      </c>
      <c r="AW575" s="11" t="s">
        <v>44</v>
      </c>
      <c r="AX575" s="11" t="s">
        <v>82</v>
      </c>
      <c r="AY575" s="247" t="s">
        <v>157</v>
      </c>
    </row>
    <row r="576" s="14" customFormat="1">
      <c r="B576" s="286"/>
      <c r="C576" s="287"/>
      <c r="D576" s="234" t="s">
        <v>182</v>
      </c>
      <c r="E576" s="288" t="s">
        <v>80</v>
      </c>
      <c r="F576" s="289" t="s">
        <v>707</v>
      </c>
      <c r="G576" s="287"/>
      <c r="H576" s="290">
        <v>27.523</v>
      </c>
      <c r="I576" s="291"/>
      <c r="J576" s="287"/>
      <c r="K576" s="287"/>
      <c r="L576" s="292"/>
      <c r="M576" s="293"/>
      <c r="N576" s="294"/>
      <c r="O576" s="294"/>
      <c r="P576" s="294"/>
      <c r="Q576" s="294"/>
      <c r="R576" s="294"/>
      <c r="S576" s="294"/>
      <c r="T576" s="295"/>
      <c r="AT576" s="296" t="s">
        <v>182</v>
      </c>
      <c r="AU576" s="296" t="s">
        <v>92</v>
      </c>
      <c r="AV576" s="14" t="s">
        <v>172</v>
      </c>
      <c r="AW576" s="14" t="s">
        <v>44</v>
      </c>
      <c r="AX576" s="14" t="s">
        <v>82</v>
      </c>
      <c r="AY576" s="296" t="s">
        <v>157</v>
      </c>
    </row>
    <row r="577" s="12" customFormat="1">
      <c r="B577" s="248"/>
      <c r="C577" s="249"/>
      <c r="D577" s="234" t="s">
        <v>182</v>
      </c>
      <c r="E577" s="250" t="s">
        <v>80</v>
      </c>
      <c r="F577" s="251" t="s">
        <v>183</v>
      </c>
      <c r="G577" s="249"/>
      <c r="H577" s="252">
        <v>55.292999999999999</v>
      </c>
      <c r="I577" s="253"/>
      <c r="J577" s="249"/>
      <c r="K577" s="249"/>
      <c r="L577" s="254"/>
      <c r="M577" s="255"/>
      <c r="N577" s="256"/>
      <c r="O577" s="256"/>
      <c r="P577" s="256"/>
      <c r="Q577" s="256"/>
      <c r="R577" s="256"/>
      <c r="S577" s="256"/>
      <c r="T577" s="257"/>
      <c r="AT577" s="258" t="s">
        <v>182</v>
      </c>
      <c r="AU577" s="258" t="s">
        <v>92</v>
      </c>
      <c r="AV577" s="12" t="s">
        <v>177</v>
      </c>
      <c r="AW577" s="12" t="s">
        <v>44</v>
      </c>
      <c r="AX577" s="12" t="s">
        <v>82</v>
      </c>
      <c r="AY577" s="258" t="s">
        <v>157</v>
      </c>
    </row>
    <row r="578" s="11" customFormat="1">
      <c r="B578" s="237"/>
      <c r="C578" s="238"/>
      <c r="D578" s="234" t="s">
        <v>182</v>
      </c>
      <c r="E578" s="239" t="s">
        <v>80</v>
      </c>
      <c r="F578" s="240" t="s">
        <v>721</v>
      </c>
      <c r="G578" s="238"/>
      <c r="H578" s="241">
        <v>12.164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AT578" s="247" t="s">
        <v>182</v>
      </c>
      <c r="AU578" s="247" t="s">
        <v>92</v>
      </c>
      <c r="AV578" s="11" t="s">
        <v>92</v>
      </c>
      <c r="AW578" s="11" t="s">
        <v>44</v>
      </c>
      <c r="AX578" s="11" t="s">
        <v>90</v>
      </c>
      <c r="AY578" s="247" t="s">
        <v>157</v>
      </c>
    </row>
    <row r="579" s="1" customFormat="1" ht="25.5" customHeight="1">
      <c r="B579" s="47"/>
      <c r="C579" s="222" t="s">
        <v>722</v>
      </c>
      <c r="D579" s="222" t="s">
        <v>160</v>
      </c>
      <c r="E579" s="223" t="s">
        <v>723</v>
      </c>
      <c r="F579" s="224" t="s">
        <v>724</v>
      </c>
      <c r="G579" s="225" t="s">
        <v>445</v>
      </c>
      <c r="H579" s="226">
        <v>39.667000000000002</v>
      </c>
      <c r="I579" s="227"/>
      <c r="J579" s="228">
        <f>ROUND(I579*H579,2)</f>
        <v>0</v>
      </c>
      <c r="K579" s="224" t="s">
        <v>164</v>
      </c>
      <c r="L579" s="73"/>
      <c r="M579" s="229" t="s">
        <v>80</v>
      </c>
      <c r="N579" s="230" t="s">
        <v>52</v>
      </c>
      <c r="O579" s="48"/>
      <c r="P579" s="231">
        <f>O579*H579</f>
        <v>0</v>
      </c>
      <c r="Q579" s="231">
        <v>4.0000000000000003E-05</v>
      </c>
      <c r="R579" s="231">
        <f>Q579*H579</f>
        <v>0.0015866800000000003</v>
      </c>
      <c r="S579" s="231">
        <v>0</v>
      </c>
      <c r="T579" s="232">
        <f>S579*H579</f>
        <v>0</v>
      </c>
      <c r="AR579" s="24" t="s">
        <v>177</v>
      </c>
      <c r="AT579" s="24" t="s">
        <v>160</v>
      </c>
      <c r="AU579" s="24" t="s">
        <v>92</v>
      </c>
      <c r="AY579" s="24" t="s">
        <v>157</v>
      </c>
      <c r="BE579" s="233">
        <f>IF(N579="základní",J579,0)</f>
        <v>0</v>
      </c>
      <c r="BF579" s="233">
        <f>IF(N579="snížená",J579,0)</f>
        <v>0</v>
      </c>
      <c r="BG579" s="233">
        <f>IF(N579="zákl. přenesená",J579,0)</f>
        <v>0</v>
      </c>
      <c r="BH579" s="233">
        <f>IF(N579="sníž. přenesená",J579,0)</f>
        <v>0</v>
      </c>
      <c r="BI579" s="233">
        <f>IF(N579="nulová",J579,0)</f>
        <v>0</v>
      </c>
      <c r="BJ579" s="24" t="s">
        <v>90</v>
      </c>
      <c r="BK579" s="233">
        <f>ROUND(I579*H579,2)</f>
        <v>0</v>
      </c>
      <c r="BL579" s="24" t="s">
        <v>177</v>
      </c>
      <c r="BM579" s="24" t="s">
        <v>725</v>
      </c>
    </row>
    <row r="580" s="13" customFormat="1">
      <c r="B580" s="276"/>
      <c r="C580" s="277"/>
      <c r="D580" s="234" t="s">
        <v>182</v>
      </c>
      <c r="E580" s="278" t="s">
        <v>80</v>
      </c>
      <c r="F580" s="279" t="s">
        <v>726</v>
      </c>
      <c r="G580" s="277"/>
      <c r="H580" s="278" t="s">
        <v>80</v>
      </c>
      <c r="I580" s="280"/>
      <c r="J580" s="277"/>
      <c r="K580" s="277"/>
      <c r="L580" s="281"/>
      <c r="M580" s="282"/>
      <c r="N580" s="283"/>
      <c r="O580" s="283"/>
      <c r="P580" s="283"/>
      <c r="Q580" s="283"/>
      <c r="R580" s="283"/>
      <c r="S580" s="283"/>
      <c r="T580" s="284"/>
      <c r="AT580" s="285" t="s">
        <v>182</v>
      </c>
      <c r="AU580" s="285" t="s">
        <v>92</v>
      </c>
      <c r="AV580" s="13" t="s">
        <v>90</v>
      </c>
      <c r="AW580" s="13" t="s">
        <v>44</v>
      </c>
      <c r="AX580" s="13" t="s">
        <v>82</v>
      </c>
      <c r="AY580" s="285" t="s">
        <v>157</v>
      </c>
    </row>
    <row r="581" s="11" customFormat="1">
      <c r="B581" s="237"/>
      <c r="C581" s="238"/>
      <c r="D581" s="234" t="s">
        <v>182</v>
      </c>
      <c r="E581" s="239" t="s">
        <v>80</v>
      </c>
      <c r="F581" s="240" t="s">
        <v>727</v>
      </c>
      <c r="G581" s="238"/>
      <c r="H581" s="241">
        <v>39.667000000000002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AT581" s="247" t="s">
        <v>182</v>
      </c>
      <c r="AU581" s="247" t="s">
        <v>92</v>
      </c>
      <c r="AV581" s="11" t="s">
        <v>92</v>
      </c>
      <c r="AW581" s="11" t="s">
        <v>44</v>
      </c>
      <c r="AX581" s="11" t="s">
        <v>82</v>
      </c>
      <c r="AY581" s="247" t="s">
        <v>157</v>
      </c>
    </row>
    <row r="582" s="12" customFormat="1">
      <c r="B582" s="248"/>
      <c r="C582" s="249"/>
      <c r="D582" s="234" t="s">
        <v>182</v>
      </c>
      <c r="E582" s="250" t="s">
        <v>80</v>
      </c>
      <c r="F582" s="251" t="s">
        <v>183</v>
      </c>
      <c r="G582" s="249"/>
      <c r="H582" s="252">
        <v>39.667000000000002</v>
      </c>
      <c r="I582" s="253"/>
      <c r="J582" s="249"/>
      <c r="K582" s="249"/>
      <c r="L582" s="254"/>
      <c r="M582" s="255"/>
      <c r="N582" s="256"/>
      <c r="O582" s="256"/>
      <c r="P582" s="256"/>
      <c r="Q582" s="256"/>
      <c r="R582" s="256"/>
      <c r="S582" s="256"/>
      <c r="T582" s="257"/>
      <c r="AT582" s="258" t="s">
        <v>182</v>
      </c>
      <c r="AU582" s="258" t="s">
        <v>92</v>
      </c>
      <c r="AV582" s="12" t="s">
        <v>177</v>
      </c>
      <c r="AW582" s="12" t="s">
        <v>44</v>
      </c>
      <c r="AX582" s="12" t="s">
        <v>90</v>
      </c>
      <c r="AY582" s="258" t="s">
        <v>157</v>
      </c>
    </row>
    <row r="583" s="1" customFormat="1" ht="16.5" customHeight="1">
      <c r="B583" s="47"/>
      <c r="C583" s="263" t="s">
        <v>728</v>
      </c>
      <c r="D583" s="263" t="s">
        <v>309</v>
      </c>
      <c r="E583" s="264" t="s">
        <v>729</v>
      </c>
      <c r="F583" s="265" t="s">
        <v>730</v>
      </c>
      <c r="G583" s="266" t="s">
        <v>505</v>
      </c>
      <c r="H583" s="267">
        <v>19.706</v>
      </c>
      <c r="I583" s="268"/>
      <c r="J583" s="269">
        <f>ROUND(I583*H583,2)</f>
        <v>0</v>
      </c>
      <c r="K583" s="265" t="s">
        <v>164</v>
      </c>
      <c r="L583" s="270"/>
      <c r="M583" s="271" t="s">
        <v>80</v>
      </c>
      <c r="N583" s="272" t="s">
        <v>52</v>
      </c>
      <c r="O583" s="48"/>
      <c r="P583" s="231">
        <f>O583*H583</f>
        <v>0</v>
      </c>
      <c r="Q583" s="231">
        <v>1</v>
      </c>
      <c r="R583" s="231">
        <f>Q583*H583</f>
        <v>19.706</v>
      </c>
      <c r="S583" s="231">
        <v>0</v>
      </c>
      <c r="T583" s="232">
        <f>S583*H583</f>
        <v>0</v>
      </c>
      <c r="AR583" s="24" t="s">
        <v>199</v>
      </c>
      <c r="AT583" s="24" t="s">
        <v>309</v>
      </c>
      <c r="AU583" s="24" t="s">
        <v>92</v>
      </c>
      <c r="AY583" s="24" t="s">
        <v>157</v>
      </c>
      <c r="BE583" s="233">
        <f>IF(N583="základní",J583,0)</f>
        <v>0</v>
      </c>
      <c r="BF583" s="233">
        <f>IF(N583="snížená",J583,0)</f>
        <v>0</v>
      </c>
      <c r="BG583" s="233">
        <f>IF(N583="zákl. přenesená",J583,0)</f>
        <v>0</v>
      </c>
      <c r="BH583" s="233">
        <f>IF(N583="sníž. přenesená",J583,0)</f>
        <v>0</v>
      </c>
      <c r="BI583" s="233">
        <f>IF(N583="nulová",J583,0)</f>
        <v>0</v>
      </c>
      <c r="BJ583" s="24" t="s">
        <v>90</v>
      </c>
      <c r="BK583" s="233">
        <f>ROUND(I583*H583,2)</f>
        <v>0</v>
      </c>
      <c r="BL583" s="24" t="s">
        <v>177</v>
      </c>
      <c r="BM583" s="24" t="s">
        <v>731</v>
      </c>
    </row>
    <row r="584" s="11" customFormat="1">
      <c r="B584" s="237"/>
      <c r="C584" s="238"/>
      <c r="D584" s="234" t="s">
        <v>182</v>
      </c>
      <c r="E584" s="239" t="s">
        <v>80</v>
      </c>
      <c r="F584" s="240" t="s">
        <v>732</v>
      </c>
      <c r="G584" s="238"/>
      <c r="H584" s="241">
        <v>19.706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AT584" s="247" t="s">
        <v>182</v>
      </c>
      <c r="AU584" s="247" t="s">
        <v>92</v>
      </c>
      <c r="AV584" s="11" t="s">
        <v>92</v>
      </c>
      <c r="AW584" s="11" t="s">
        <v>44</v>
      </c>
      <c r="AX584" s="11" t="s">
        <v>82</v>
      </c>
      <c r="AY584" s="247" t="s">
        <v>157</v>
      </c>
    </row>
    <row r="585" s="12" customFormat="1">
      <c r="B585" s="248"/>
      <c r="C585" s="249"/>
      <c r="D585" s="234" t="s">
        <v>182</v>
      </c>
      <c r="E585" s="250" t="s">
        <v>80</v>
      </c>
      <c r="F585" s="251" t="s">
        <v>183</v>
      </c>
      <c r="G585" s="249"/>
      <c r="H585" s="252">
        <v>19.706</v>
      </c>
      <c r="I585" s="253"/>
      <c r="J585" s="249"/>
      <c r="K585" s="249"/>
      <c r="L585" s="254"/>
      <c r="M585" s="255"/>
      <c r="N585" s="256"/>
      <c r="O585" s="256"/>
      <c r="P585" s="256"/>
      <c r="Q585" s="256"/>
      <c r="R585" s="256"/>
      <c r="S585" s="256"/>
      <c r="T585" s="257"/>
      <c r="AT585" s="258" t="s">
        <v>182</v>
      </c>
      <c r="AU585" s="258" t="s">
        <v>92</v>
      </c>
      <c r="AV585" s="12" t="s">
        <v>177</v>
      </c>
      <c r="AW585" s="12" t="s">
        <v>44</v>
      </c>
      <c r="AX585" s="12" t="s">
        <v>90</v>
      </c>
      <c r="AY585" s="258" t="s">
        <v>157</v>
      </c>
    </row>
    <row r="586" s="1" customFormat="1" ht="25.5" customHeight="1">
      <c r="B586" s="47"/>
      <c r="C586" s="222" t="s">
        <v>733</v>
      </c>
      <c r="D586" s="222" t="s">
        <v>160</v>
      </c>
      <c r="E586" s="223" t="s">
        <v>734</v>
      </c>
      <c r="F586" s="224" t="s">
        <v>735</v>
      </c>
      <c r="G586" s="225" t="s">
        <v>281</v>
      </c>
      <c r="H586" s="226">
        <v>476</v>
      </c>
      <c r="I586" s="227"/>
      <c r="J586" s="228">
        <f>ROUND(I586*H586,2)</f>
        <v>0</v>
      </c>
      <c r="K586" s="224" t="s">
        <v>164</v>
      </c>
      <c r="L586" s="73"/>
      <c r="M586" s="229" t="s">
        <v>80</v>
      </c>
      <c r="N586" s="230" t="s">
        <v>52</v>
      </c>
      <c r="O586" s="48"/>
      <c r="P586" s="231">
        <f>O586*H586</f>
        <v>0</v>
      </c>
      <c r="Q586" s="231">
        <v>0.03739</v>
      </c>
      <c r="R586" s="231">
        <f>Q586*H586</f>
        <v>17.797640000000001</v>
      </c>
      <c r="S586" s="231">
        <v>0</v>
      </c>
      <c r="T586" s="232">
        <f>S586*H586</f>
        <v>0</v>
      </c>
      <c r="AR586" s="24" t="s">
        <v>177</v>
      </c>
      <c r="AT586" s="24" t="s">
        <v>160</v>
      </c>
      <c r="AU586" s="24" t="s">
        <v>92</v>
      </c>
      <c r="AY586" s="24" t="s">
        <v>157</v>
      </c>
      <c r="BE586" s="233">
        <f>IF(N586="základní",J586,0)</f>
        <v>0</v>
      </c>
      <c r="BF586" s="233">
        <f>IF(N586="snížená",J586,0)</f>
        <v>0</v>
      </c>
      <c r="BG586" s="233">
        <f>IF(N586="zákl. přenesená",J586,0)</f>
        <v>0</v>
      </c>
      <c r="BH586" s="233">
        <f>IF(N586="sníž. přenesená",J586,0)</f>
        <v>0</v>
      </c>
      <c r="BI586" s="233">
        <f>IF(N586="nulová",J586,0)</f>
        <v>0</v>
      </c>
      <c r="BJ586" s="24" t="s">
        <v>90</v>
      </c>
      <c r="BK586" s="233">
        <f>ROUND(I586*H586,2)</f>
        <v>0</v>
      </c>
      <c r="BL586" s="24" t="s">
        <v>177</v>
      </c>
      <c r="BM586" s="24" t="s">
        <v>736</v>
      </c>
    </row>
    <row r="587" s="1" customFormat="1">
      <c r="B587" s="47"/>
      <c r="C587" s="75"/>
      <c r="D587" s="234" t="s">
        <v>167</v>
      </c>
      <c r="E587" s="75"/>
      <c r="F587" s="235" t="s">
        <v>737</v>
      </c>
      <c r="G587" s="75"/>
      <c r="H587" s="75"/>
      <c r="I587" s="192"/>
      <c r="J587" s="75"/>
      <c r="K587" s="75"/>
      <c r="L587" s="73"/>
      <c r="M587" s="236"/>
      <c r="N587" s="48"/>
      <c r="O587" s="48"/>
      <c r="P587" s="48"/>
      <c r="Q587" s="48"/>
      <c r="R587" s="48"/>
      <c r="S587" s="48"/>
      <c r="T587" s="96"/>
      <c r="AT587" s="24" t="s">
        <v>167</v>
      </c>
      <c r="AU587" s="24" t="s">
        <v>92</v>
      </c>
    </row>
    <row r="588" s="11" customFormat="1">
      <c r="B588" s="237"/>
      <c r="C588" s="238"/>
      <c r="D588" s="234" t="s">
        <v>182</v>
      </c>
      <c r="E588" s="239" t="s">
        <v>80</v>
      </c>
      <c r="F588" s="240" t="s">
        <v>692</v>
      </c>
      <c r="G588" s="238"/>
      <c r="H588" s="241">
        <v>476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AT588" s="247" t="s">
        <v>182</v>
      </c>
      <c r="AU588" s="247" t="s">
        <v>92</v>
      </c>
      <c r="AV588" s="11" t="s">
        <v>92</v>
      </c>
      <c r="AW588" s="11" t="s">
        <v>44</v>
      </c>
      <c r="AX588" s="11" t="s">
        <v>82</v>
      </c>
      <c r="AY588" s="247" t="s">
        <v>157</v>
      </c>
    </row>
    <row r="589" s="12" customFormat="1">
      <c r="B589" s="248"/>
      <c r="C589" s="249"/>
      <c r="D589" s="234" t="s">
        <v>182</v>
      </c>
      <c r="E589" s="250" t="s">
        <v>80</v>
      </c>
      <c r="F589" s="251" t="s">
        <v>183</v>
      </c>
      <c r="G589" s="249"/>
      <c r="H589" s="252">
        <v>476</v>
      </c>
      <c r="I589" s="253"/>
      <c r="J589" s="249"/>
      <c r="K589" s="249"/>
      <c r="L589" s="254"/>
      <c r="M589" s="255"/>
      <c r="N589" s="256"/>
      <c r="O589" s="256"/>
      <c r="P589" s="256"/>
      <c r="Q589" s="256"/>
      <c r="R589" s="256"/>
      <c r="S589" s="256"/>
      <c r="T589" s="257"/>
      <c r="AT589" s="258" t="s">
        <v>182</v>
      </c>
      <c r="AU589" s="258" t="s">
        <v>92</v>
      </c>
      <c r="AV589" s="12" t="s">
        <v>177</v>
      </c>
      <c r="AW589" s="12" t="s">
        <v>44</v>
      </c>
      <c r="AX589" s="12" t="s">
        <v>90</v>
      </c>
      <c r="AY589" s="258" t="s">
        <v>157</v>
      </c>
    </row>
    <row r="590" s="1" customFormat="1" ht="16.5" customHeight="1">
      <c r="B590" s="47"/>
      <c r="C590" s="263" t="s">
        <v>738</v>
      </c>
      <c r="D590" s="263" t="s">
        <v>309</v>
      </c>
      <c r="E590" s="264" t="s">
        <v>739</v>
      </c>
      <c r="F590" s="265" t="s">
        <v>740</v>
      </c>
      <c r="G590" s="266" t="s">
        <v>281</v>
      </c>
      <c r="H590" s="267">
        <v>476</v>
      </c>
      <c r="I590" s="268"/>
      <c r="J590" s="269">
        <f>ROUND(I590*H590,2)</f>
        <v>0</v>
      </c>
      <c r="K590" s="265" t="s">
        <v>164</v>
      </c>
      <c r="L590" s="270"/>
      <c r="M590" s="271" t="s">
        <v>80</v>
      </c>
      <c r="N590" s="272" t="s">
        <v>52</v>
      </c>
      <c r="O590" s="48"/>
      <c r="P590" s="231">
        <f>O590*H590</f>
        <v>0</v>
      </c>
      <c r="Q590" s="231">
        <v>0.043400000000000001</v>
      </c>
      <c r="R590" s="231">
        <f>Q590*H590</f>
        <v>20.6584</v>
      </c>
      <c r="S590" s="231">
        <v>0</v>
      </c>
      <c r="T590" s="232">
        <f>S590*H590</f>
        <v>0</v>
      </c>
      <c r="AR590" s="24" t="s">
        <v>199</v>
      </c>
      <c r="AT590" s="24" t="s">
        <v>309</v>
      </c>
      <c r="AU590" s="24" t="s">
        <v>92</v>
      </c>
      <c r="AY590" s="24" t="s">
        <v>157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24" t="s">
        <v>90</v>
      </c>
      <c r="BK590" s="233">
        <f>ROUND(I590*H590,2)</f>
        <v>0</v>
      </c>
      <c r="BL590" s="24" t="s">
        <v>177</v>
      </c>
      <c r="BM590" s="24" t="s">
        <v>741</v>
      </c>
    </row>
    <row r="591" s="1" customFormat="1" ht="25.5" customHeight="1">
      <c r="B591" s="47"/>
      <c r="C591" s="222" t="s">
        <v>742</v>
      </c>
      <c r="D591" s="222" t="s">
        <v>160</v>
      </c>
      <c r="E591" s="223" t="s">
        <v>743</v>
      </c>
      <c r="F591" s="224" t="s">
        <v>744</v>
      </c>
      <c r="G591" s="225" t="s">
        <v>305</v>
      </c>
      <c r="H591" s="226">
        <v>34</v>
      </c>
      <c r="I591" s="227"/>
      <c r="J591" s="228">
        <f>ROUND(I591*H591,2)</f>
        <v>0</v>
      </c>
      <c r="K591" s="224" t="s">
        <v>164</v>
      </c>
      <c r="L591" s="73"/>
      <c r="M591" s="229" t="s">
        <v>80</v>
      </c>
      <c r="N591" s="230" t="s">
        <v>52</v>
      </c>
      <c r="O591" s="48"/>
      <c r="P591" s="231">
        <f>O591*H591</f>
        <v>0</v>
      </c>
      <c r="Q591" s="231">
        <v>0.00071000000000000002</v>
      </c>
      <c r="R591" s="231">
        <f>Q591*H591</f>
        <v>0.024140000000000002</v>
      </c>
      <c r="S591" s="231">
        <v>0</v>
      </c>
      <c r="T591" s="232">
        <f>S591*H591</f>
        <v>0</v>
      </c>
      <c r="AR591" s="24" t="s">
        <v>177</v>
      </c>
      <c r="AT591" s="24" t="s">
        <v>160</v>
      </c>
      <c r="AU591" s="24" t="s">
        <v>92</v>
      </c>
      <c r="AY591" s="24" t="s">
        <v>157</v>
      </c>
      <c r="BE591" s="233">
        <f>IF(N591="základní",J591,0)</f>
        <v>0</v>
      </c>
      <c r="BF591" s="233">
        <f>IF(N591="snížená",J591,0)</f>
        <v>0</v>
      </c>
      <c r="BG591" s="233">
        <f>IF(N591="zákl. přenesená",J591,0)</f>
        <v>0</v>
      </c>
      <c r="BH591" s="233">
        <f>IF(N591="sníž. přenesená",J591,0)</f>
        <v>0</v>
      </c>
      <c r="BI591" s="233">
        <f>IF(N591="nulová",J591,0)</f>
        <v>0</v>
      </c>
      <c r="BJ591" s="24" t="s">
        <v>90</v>
      </c>
      <c r="BK591" s="233">
        <f>ROUND(I591*H591,2)</f>
        <v>0</v>
      </c>
      <c r="BL591" s="24" t="s">
        <v>177</v>
      </c>
      <c r="BM591" s="24" t="s">
        <v>745</v>
      </c>
    </row>
    <row r="592" s="11" customFormat="1">
      <c r="B592" s="237"/>
      <c r="C592" s="238"/>
      <c r="D592" s="234" t="s">
        <v>182</v>
      </c>
      <c r="E592" s="239" t="s">
        <v>80</v>
      </c>
      <c r="F592" s="240" t="s">
        <v>746</v>
      </c>
      <c r="G592" s="238"/>
      <c r="H592" s="241">
        <v>34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AT592" s="247" t="s">
        <v>182</v>
      </c>
      <c r="AU592" s="247" t="s">
        <v>92</v>
      </c>
      <c r="AV592" s="11" t="s">
        <v>92</v>
      </c>
      <c r="AW592" s="11" t="s">
        <v>44</v>
      </c>
      <c r="AX592" s="11" t="s">
        <v>82</v>
      </c>
      <c r="AY592" s="247" t="s">
        <v>157</v>
      </c>
    </row>
    <row r="593" s="12" customFormat="1">
      <c r="B593" s="248"/>
      <c r="C593" s="249"/>
      <c r="D593" s="234" t="s">
        <v>182</v>
      </c>
      <c r="E593" s="250" t="s">
        <v>80</v>
      </c>
      <c r="F593" s="251" t="s">
        <v>183</v>
      </c>
      <c r="G593" s="249"/>
      <c r="H593" s="252">
        <v>34</v>
      </c>
      <c r="I593" s="253"/>
      <c r="J593" s="249"/>
      <c r="K593" s="249"/>
      <c r="L593" s="254"/>
      <c r="M593" s="255"/>
      <c r="N593" s="256"/>
      <c r="O593" s="256"/>
      <c r="P593" s="256"/>
      <c r="Q593" s="256"/>
      <c r="R593" s="256"/>
      <c r="S593" s="256"/>
      <c r="T593" s="257"/>
      <c r="AT593" s="258" t="s">
        <v>182</v>
      </c>
      <c r="AU593" s="258" t="s">
        <v>92</v>
      </c>
      <c r="AV593" s="12" t="s">
        <v>177</v>
      </c>
      <c r="AW593" s="12" t="s">
        <v>44</v>
      </c>
      <c r="AX593" s="12" t="s">
        <v>90</v>
      </c>
      <c r="AY593" s="258" t="s">
        <v>157</v>
      </c>
    </row>
    <row r="594" s="1" customFormat="1" ht="16.5" customHeight="1">
      <c r="B594" s="47"/>
      <c r="C594" s="263" t="s">
        <v>747</v>
      </c>
      <c r="D594" s="263" t="s">
        <v>309</v>
      </c>
      <c r="E594" s="264" t="s">
        <v>739</v>
      </c>
      <c r="F594" s="265" t="s">
        <v>740</v>
      </c>
      <c r="G594" s="266" t="s">
        <v>281</v>
      </c>
      <c r="H594" s="267">
        <v>34</v>
      </c>
      <c r="I594" s="268"/>
      <c r="J594" s="269">
        <f>ROUND(I594*H594,2)</f>
        <v>0</v>
      </c>
      <c r="K594" s="265" t="s">
        <v>164</v>
      </c>
      <c r="L594" s="270"/>
      <c r="M594" s="271" t="s">
        <v>80</v>
      </c>
      <c r="N594" s="272" t="s">
        <v>52</v>
      </c>
      <c r="O594" s="48"/>
      <c r="P594" s="231">
        <f>O594*H594</f>
        <v>0</v>
      </c>
      <c r="Q594" s="231">
        <v>0.043400000000000001</v>
      </c>
      <c r="R594" s="231">
        <f>Q594*H594</f>
        <v>1.4756</v>
      </c>
      <c r="S594" s="231">
        <v>0</v>
      </c>
      <c r="T594" s="232">
        <f>S594*H594</f>
        <v>0</v>
      </c>
      <c r="AR594" s="24" t="s">
        <v>199</v>
      </c>
      <c r="AT594" s="24" t="s">
        <v>309</v>
      </c>
      <c r="AU594" s="24" t="s">
        <v>92</v>
      </c>
      <c r="AY594" s="24" t="s">
        <v>157</v>
      </c>
      <c r="BE594" s="233">
        <f>IF(N594="základní",J594,0)</f>
        <v>0</v>
      </c>
      <c r="BF594" s="233">
        <f>IF(N594="snížená",J594,0)</f>
        <v>0</v>
      </c>
      <c r="BG594" s="233">
        <f>IF(N594="zákl. přenesená",J594,0)</f>
        <v>0</v>
      </c>
      <c r="BH594" s="233">
        <f>IF(N594="sníž. přenesená",J594,0)</f>
        <v>0</v>
      </c>
      <c r="BI594" s="233">
        <f>IF(N594="nulová",J594,0)</f>
        <v>0</v>
      </c>
      <c r="BJ594" s="24" t="s">
        <v>90</v>
      </c>
      <c r="BK594" s="233">
        <f>ROUND(I594*H594,2)</f>
        <v>0</v>
      </c>
      <c r="BL594" s="24" t="s">
        <v>177</v>
      </c>
      <c r="BM594" s="24" t="s">
        <v>748</v>
      </c>
    </row>
    <row r="595" s="10" customFormat="1" ht="29.88" customHeight="1">
      <c r="B595" s="206"/>
      <c r="C595" s="207"/>
      <c r="D595" s="208" t="s">
        <v>81</v>
      </c>
      <c r="E595" s="220" t="s">
        <v>172</v>
      </c>
      <c r="F595" s="220" t="s">
        <v>749</v>
      </c>
      <c r="G595" s="207"/>
      <c r="H595" s="207"/>
      <c r="I595" s="210"/>
      <c r="J595" s="221">
        <f>BK595</f>
        <v>0</v>
      </c>
      <c r="K595" s="207"/>
      <c r="L595" s="212"/>
      <c r="M595" s="213"/>
      <c r="N595" s="214"/>
      <c r="O595" s="214"/>
      <c r="P595" s="215">
        <f>SUM(P596:P691)</f>
        <v>0</v>
      </c>
      <c r="Q595" s="214"/>
      <c r="R595" s="215">
        <f>SUM(R596:R691)</f>
        <v>17.003543860000001</v>
      </c>
      <c r="S595" s="214"/>
      <c r="T595" s="216">
        <f>SUM(T596:T691)</f>
        <v>0</v>
      </c>
      <c r="AR595" s="217" t="s">
        <v>90</v>
      </c>
      <c r="AT595" s="218" t="s">
        <v>81</v>
      </c>
      <c r="AU595" s="218" t="s">
        <v>90</v>
      </c>
      <c r="AY595" s="217" t="s">
        <v>157</v>
      </c>
      <c r="BK595" s="219">
        <f>SUM(BK596:BK691)</f>
        <v>0</v>
      </c>
    </row>
    <row r="596" s="1" customFormat="1" ht="16.5" customHeight="1">
      <c r="B596" s="47"/>
      <c r="C596" s="222" t="s">
        <v>750</v>
      </c>
      <c r="D596" s="222" t="s">
        <v>160</v>
      </c>
      <c r="E596" s="223" t="s">
        <v>751</v>
      </c>
      <c r="F596" s="224" t="s">
        <v>752</v>
      </c>
      <c r="G596" s="225" t="s">
        <v>451</v>
      </c>
      <c r="H596" s="226">
        <v>10.099</v>
      </c>
      <c r="I596" s="227"/>
      <c r="J596" s="228">
        <f>ROUND(I596*H596,2)</f>
        <v>0</v>
      </c>
      <c r="K596" s="224" t="s">
        <v>164</v>
      </c>
      <c r="L596" s="73"/>
      <c r="M596" s="229" t="s">
        <v>80</v>
      </c>
      <c r="N596" s="230" t="s">
        <v>52</v>
      </c>
      <c r="O596" s="48"/>
      <c r="P596" s="231">
        <f>O596*H596</f>
        <v>0</v>
      </c>
      <c r="Q596" s="231">
        <v>0</v>
      </c>
      <c r="R596" s="231">
        <f>Q596*H596</f>
        <v>0</v>
      </c>
      <c r="S596" s="231">
        <v>0</v>
      </c>
      <c r="T596" s="232">
        <f>S596*H596</f>
        <v>0</v>
      </c>
      <c r="AR596" s="24" t="s">
        <v>177</v>
      </c>
      <c r="AT596" s="24" t="s">
        <v>160</v>
      </c>
      <c r="AU596" s="24" t="s">
        <v>92</v>
      </c>
      <c r="AY596" s="24" t="s">
        <v>157</v>
      </c>
      <c r="BE596" s="233">
        <f>IF(N596="základní",J596,0)</f>
        <v>0</v>
      </c>
      <c r="BF596" s="233">
        <f>IF(N596="snížená",J596,0)</f>
        <v>0</v>
      </c>
      <c r="BG596" s="233">
        <f>IF(N596="zákl. přenesená",J596,0)</f>
        <v>0</v>
      </c>
      <c r="BH596" s="233">
        <f>IF(N596="sníž. přenesená",J596,0)</f>
        <v>0</v>
      </c>
      <c r="BI596" s="233">
        <f>IF(N596="nulová",J596,0)</f>
        <v>0</v>
      </c>
      <c r="BJ596" s="24" t="s">
        <v>90</v>
      </c>
      <c r="BK596" s="233">
        <f>ROUND(I596*H596,2)</f>
        <v>0</v>
      </c>
      <c r="BL596" s="24" t="s">
        <v>177</v>
      </c>
      <c r="BM596" s="24" t="s">
        <v>753</v>
      </c>
    </row>
    <row r="597" s="1" customFormat="1">
      <c r="B597" s="47"/>
      <c r="C597" s="75"/>
      <c r="D597" s="234" t="s">
        <v>167</v>
      </c>
      <c r="E597" s="75"/>
      <c r="F597" s="235" t="s">
        <v>754</v>
      </c>
      <c r="G597" s="75"/>
      <c r="H597" s="75"/>
      <c r="I597" s="192"/>
      <c r="J597" s="75"/>
      <c r="K597" s="75"/>
      <c r="L597" s="73"/>
      <c r="M597" s="236"/>
      <c r="N597" s="48"/>
      <c r="O597" s="48"/>
      <c r="P597" s="48"/>
      <c r="Q597" s="48"/>
      <c r="R597" s="48"/>
      <c r="S597" s="48"/>
      <c r="T597" s="96"/>
      <c r="AT597" s="24" t="s">
        <v>167</v>
      </c>
      <c r="AU597" s="24" t="s">
        <v>92</v>
      </c>
    </row>
    <row r="598" s="11" customFormat="1">
      <c r="B598" s="237"/>
      <c r="C598" s="238"/>
      <c r="D598" s="234" t="s">
        <v>182</v>
      </c>
      <c r="E598" s="239" t="s">
        <v>80</v>
      </c>
      <c r="F598" s="240" t="s">
        <v>755</v>
      </c>
      <c r="G598" s="238"/>
      <c r="H598" s="241">
        <v>4.8380000000000001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182</v>
      </c>
      <c r="AU598" s="247" t="s">
        <v>92</v>
      </c>
      <c r="AV598" s="11" t="s">
        <v>92</v>
      </c>
      <c r="AW598" s="11" t="s">
        <v>44</v>
      </c>
      <c r="AX598" s="11" t="s">
        <v>82</v>
      </c>
      <c r="AY598" s="247" t="s">
        <v>157</v>
      </c>
    </row>
    <row r="599" s="11" customFormat="1">
      <c r="B599" s="237"/>
      <c r="C599" s="238"/>
      <c r="D599" s="234" t="s">
        <v>182</v>
      </c>
      <c r="E599" s="239" t="s">
        <v>80</v>
      </c>
      <c r="F599" s="240" t="s">
        <v>756</v>
      </c>
      <c r="G599" s="238"/>
      <c r="H599" s="241">
        <v>5.2610000000000001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AT599" s="247" t="s">
        <v>182</v>
      </c>
      <c r="AU599" s="247" t="s">
        <v>92</v>
      </c>
      <c r="AV599" s="11" t="s">
        <v>92</v>
      </c>
      <c r="AW599" s="11" t="s">
        <v>44</v>
      </c>
      <c r="AX599" s="11" t="s">
        <v>82</v>
      </c>
      <c r="AY599" s="247" t="s">
        <v>157</v>
      </c>
    </row>
    <row r="600" s="12" customFormat="1">
      <c r="B600" s="248"/>
      <c r="C600" s="249"/>
      <c r="D600" s="234" t="s">
        <v>182</v>
      </c>
      <c r="E600" s="250" t="s">
        <v>80</v>
      </c>
      <c r="F600" s="251" t="s">
        <v>183</v>
      </c>
      <c r="G600" s="249"/>
      <c r="H600" s="252">
        <v>10.099</v>
      </c>
      <c r="I600" s="253"/>
      <c r="J600" s="249"/>
      <c r="K600" s="249"/>
      <c r="L600" s="254"/>
      <c r="M600" s="255"/>
      <c r="N600" s="256"/>
      <c r="O600" s="256"/>
      <c r="P600" s="256"/>
      <c r="Q600" s="256"/>
      <c r="R600" s="256"/>
      <c r="S600" s="256"/>
      <c r="T600" s="257"/>
      <c r="AT600" s="258" t="s">
        <v>182</v>
      </c>
      <c r="AU600" s="258" t="s">
        <v>92</v>
      </c>
      <c r="AV600" s="12" t="s">
        <v>177</v>
      </c>
      <c r="AW600" s="12" t="s">
        <v>44</v>
      </c>
      <c r="AX600" s="12" t="s">
        <v>90</v>
      </c>
      <c r="AY600" s="258" t="s">
        <v>157</v>
      </c>
    </row>
    <row r="601" s="1" customFormat="1" ht="16.5" customHeight="1">
      <c r="B601" s="47"/>
      <c r="C601" s="222" t="s">
        <v>757</v>
      </c>
      <c r="D601" s="222" t="s">
        <v>160</v>
      </c>
      <c r="E601" s="223" t="s">
        <v>758</v>
      </c>
      <c r="F601" s="224" t="s">
        <v>759</v>
      </c>
      <c r="G601" s="225" t="s">
        <v>379</v>
      </c>
      <c r="H601" s="226">
        <v>38.904000000000003</v>
      </c>
      <c r="I601" s="227"/>
      <c r="J601" s="228">
        <f>ROUND(I601*H601,2)</f>
        <v>0</v>
      </c>
      <c r="K601" s="224" t="s">
        <v>164</v>
      </c>
      <c r="L601" s="73"/>
      <c r="M601" s="229" t="s">
        <v>80</v>
      </c>
      <c r="N601" s="230" t="s">
        <v>52</v>
      </c>
      <c r="O601" s="48"/>
      <c r="P601" s="231">
        <f>O601*H601</f>
        <v>0</v>
      </c>
      <c r="Q601" s="231">
        <v>0.041739999999999999</v>
      </c>
      <c r="R601" s="231">
        <f>Q601*H601</f>
        <v>1.62385296</v>
      </c>
      <c r="S601" s="231">
        <v>0</v>
      </c>
      <c r="T601" s="232">
        <f>S601*H601</f>
        <v>0</v>
      </c>
      <c r="AR601" s="24" t="s">
        <v>177</v>
      </c>
      <c r="AT601" s="24" t="s">
        <v>160</v>
      </c>
      <c r="AU601" s="24" t="s">
        <v>92</v>
      </c>
      <c r="AY601" s="24" t="s">
        <v>157</v>
      </c>
      <c r="BE601" s="233">
        <f>IF(N601="základní",J601,0)</f>
        <v>0</v>
      </c>
      <c r="BF601" s="233">
        <f>IF(N601="snížená",J601,0)</f>
        <v>0</v>
      </c>
      <c r="BG601" s="233">
        <f>IF(N601="zákl. přenesená",J601,0)</f>
        <v>0</v>
      </c>
      <c r="BH601" s="233">
        <f>IF(N601="sníž. přenesená",J601,0)</f>
        <v>0</v>
      </c>
      <c r="BI601" s="233">
        <f>IF(N601="nulová",J601,0)</f>
        <v>0</v>
      </c>
      <c r="BJ601" s="24" t="s">
        <v>90</v>
      </c>
      <c r="BK601" s="233">
        <f>ROUND(I601*H601,2)</f>
        <v>0</v>
      </c>
      <c r="BL601" s="24" t="s">
        <v>177</v>
      </c>
      <c r="BM601" s="24" t="s">
        <v>760</v>
      </c>
    </row>
    <row r="602" s="11" customFormat="1">
      <c r="B602" s="237"/>
      <c r="C602" s="238"/>
      <c r="D602" s="234" t="s">
        <v>182</v>
      </c>
      <c r="E602" s="239" t="s">
        <v>80</v>
      </c>
      <c r="F602" s="240" t="s">
        <v>761</v>
      </c>
      <c r="G602" s="238"/>
      <c r="H602" s="241">
        <v>18.699999999999999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182</v>
      </c>
      <c r="AU602" s="247" t="s">
        <v>92</v>
      </c>
      <c r="AV602" s="11" t="s">
        <v>92</v>
      </c>
      <c r="AW602" s="11" t="s">
        <v>44</v>
      </c>
      <c r="AX602" s="11" t="s">
        <v>82</v>
      </c>
      <c r="AY602" s="247" t="s">
        <v>157</v>
      </c>
    </row>
    <row r="603" s="11" customFormat="1">
      <c r="B603" s="237"/>
      <c r="C603" s="238"/>
      <c r="D603" s="234" t="s">
        <v>182</v>
      </c>
      <c r="E603" s="239" t="s">
        <v>80</v>
      </c>
      <c r="F603" s="240" t="s">
        <v>762</v>
      </c>
      <c r="G603" s="238"/>
      <c r="H603" s="241">
        <v>20.204000000000001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AT603" s="247" t="s">
        <v>182</v>
      </c>
      <c r="AU603" s="247" t="s">
        <v>92</v>
      </c>
      <c r="AV603" s="11" t="s">
        <v>92</v>
      </c>
      <c r="AW603" s="11" t="s">
        <v>44</v>
      </c>
      <c r="AX603" s="11" t="s">
        <v>82</v>
      </c>
      <c r="AY603" s="247" t="s">
        <v>157</v>
      </c>
    </row>
    <row r="604" s="12" customFormat="1">
      <c r="B604" s="248"/>
      <c r="C604" s="249"/>
      <c r="D604" s="234" t="s">
        <v>182</v>
      </c>
      <c r="E604" s="250" t="s">
        <v>80</v>
      </c>
      <c r="F604" s="251" t="s">
        <v>183</v>
      </c>
      <c r="G604" s="249"/>
      <c r="H604" s="252">
        <v>38.904000000000003</v>
      </c>
      <c r="I604" s="253"/>
      <c r="J604" s="249"/>
      <c r="K604" s="249"/>
      <c r="L604" s="254"/>
      <c r="M604" s="255"/>
      <c r="N604" s="256"/>
      <c r="O604" s="256"/>
      <c r="P604" s="256"/>
      <c r="Q604" s="256"/>
      <c r="R604" s="256"/>
      <c r="S604" s="256"/>
      <c r="T604" s="257"/>
      <c r="AT604" s="258" t="s">
        <v>182</v>
      </c>
      <c r="AU604" s="258" t="s">
        <v>92</v>
      </c>
      <c r="AV604" s="12" t="s">
        <v>177</v>
      </c>
      <c r="AW604" s="12" t="s">
        <v>44</v>
      </c>
      <c r="AX604" s="12" t="s">
        <v>90</v>
      </c>
      <c r="AY604" s="258" t="s">
        <v>157</v>
      </c>
    </row>
    <row r="605" s="1" customFormat="1" ht="16.5" customHeight="1">
      <c r="B605" s="47"/>
      <c r="C605" s="222" t="s">
        <v>763</v>
      </c>
      <c r="D605" s="222" t="s">
        <v>160</v>
      </c>
      <c r="E605" s="223" t="s">
        <v>764</v>
      </c>
      <c r="F605" s="224" t="s">
        <v>765</v>
      </c>
      <c r="G605" s="225" t="s">
        <v>379</v>
      </c>
      <c r="H605" s="226">
        <v>38.904000000000003</v>
      </c>
      <c r="I605" s="227"/>
      <c r="J605" s="228">
        <f>ROUND(I605*H605,2)</f>
        <v>0</v>
      </c>
      <c r="K605" s="224" t="s">
        <v>164</v>
      </c>
      <c r="L605" s="73"/>
      <c r="M605" s="229" t="s">
        <v>80</v>
      </c>
      <c r="N605" s="230" t="s">
        <v>52</v>
      </c>
      <c r="O605" s="48"/>
      <c r="P605" s="231">
        <f>O605*H605</f>
        <v>0</v>
      </c>
      <c r="Q605" s="231">
        <v>2.0000000000000002E-05</v>
      </c>
      <c r="R605" s="231">
        <f>Q605*H605</f>
        <v>0.00077808000000000011</v>
      </c>
      <c r="S605" s="231">
        <v>0</v>
      </c>
      <c r="T605" s="232">
        <f>S605*H605</f>
        <v>0</v>
      </c>
      <c r="AR605" s="24" t="s">
        <v>177</v>
      </c>
      <c r="AT605" s="24" t="s">
        <v>160</v>
      </c>
      <c r="AU605" s="24" t="s">
        <v>92</v>
      </c>
      <c r="AY605" s="24" t="s">
        <v>157</v>
      </c>
      <c r="BE605" s="233">
        <f>IF(N605="základní",J605,0)</f>
        <v>0</v>
      </c>
      <c r="BF605" s="233">
        <f>IF(N605="snížená",J605,0)</f>
        <v>0</v>
      </c>
      <c r="BG605" s="233">
        <f>IF(N605="zákl. přenesená",J605,0)</f>
        <v>0</v>
      </c>
      <c r="BH605" s="233">
        <f>IF(N605="sníž. přenesená",J605,0)</f>
        <v>0</v>
      </c>
      <c r="BI605" s="233">
        <f>IF(N605="nulová",J605,0)</f>
        <v>0</v>
      </c>
      <c r="BJ605" s="24" t="s">
        <v>90</v>
      </c>
      <c r="BK605" s="233">
        <f>ROUND(I605*H605,2)</f>
        <v>0</v>
      </c>
      <c r="BL605" s="24" t="s">
        <v>177</v>
      </c>
      <c r="BM605" s="24" t="s">
        <v>766</v>
      </c>
    </row>
    <row r="606" s="11" customFormat="1">
      <c r="B606" s="237"/>
      <c r="C606" s="238"/>
      <c r="D606" s="234" t="s">
        <v>182</v>
      </c>
      <c r="E606" s="239" t="s">
        <v>80</v>
      </c>
      <c r="F606" s="240" t="s">
        <v>761</v>
      </c>
      <c r="G606" s="238"/>
      <c r="H606" s="241">
        <v>18.699999999999999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182</v>
      </c>
      <c r="AU606" s="247" t="s">
        <v>92</v>
      </c>
      <c r="AV606" s="11" t="s">
        <v>92</v>
      </c>
      <c r="AW606" s="11" t="s">
        <v>44</v>
      </c>
      <c r="AX606" s="11" t="s">
        <v>82</v>
      </c>
      <c r="AY606" s="247" t="s">
        <v>157</v>
      </c>
    </row>
    <row r="607" s="11" customFormat="1">
      <c r="B607" s="237"/>
      <c r="C607" s="238"/>
      <c r="D607" s="234" t="s">
        <v>182</v>
      </c>
      <c r="E607" s="239" t="s">
        <v>80</v>
      </c>
      <c r="F607" s="240" t="s">
        <v>762</v>
      </c>
      <c r="G607" s="238"/>
      <c r="H607" s="241">
        <v>20.204000000000001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182</v>
      </c>
      <c r="AU607" s="247" t="s">
        <v>92</v>
      </c>
      <c r="AV607" s="11" t="s">
        <v>92</v>
      </c>
      <c r="AW607" s="11" t="s">
        <v>44</v>
      </c>
      <c r="AX607" s="11" t="s">
        <v>82</v>
      </c>
      <c r="AY607" s="247" t="s">
        <v>157</v>
      </c>
    </row>
    <row r="608" s="12" customFormat="1">
      <c r="B608" s="248"/>
      <c r="C608" s="249"/>
      <c r="D608" s="234" t="s">
        <v>182</v>
      </c>
      <c r="E608" s="250" t="s">
        <v>80</v>
      </c>
      <c r="F608" s="251" t="s">
        <v>183</v>
      </c>
      <c r="G608" s="249"/>
      <c r="H608" s="252">
        <v>38.904000000000003</v>
      </c>
      <c r="I608" s="253"/>
      <c r="J608" s="249"/>
      <c r="K608" s="249"/>
      <c r="L608" s="254"/>
      <c r="M608" s="255"/>
      <c r="N608" s="256"/>
      <c r="O608" s="256"/>
      <c r="P608" s="256"/>
      <c r="Q608" s="256"/>
      <c r="R608" s="256"/>
      <c r="S608" s="256"/>
      <c r="T608" s="257"/>
      <c r="AT608" s="258" t="s">
        <v>182</v>
      </c>
      <c r="AU608" s="258" t="s">
        <v>92</v>
      </c>
      <c r="AV608" s="12" t="s">
        <v>177</v>
      </c>
      <c r="AW608" s="12" t="s">
        <v>44</v>
      </c>
      <c r="AX608" s="12" t="s">
        <v>90</v>
      </c>
      <c r="AY608" s="258" t="s">
        <v>157</v>
      </c>
    </row>
    <row r="609" s="1" customFormat="1" ht="25.5" customHeight="1">
      <c r="B609" s="47"/>
      <c r="C609" s="222" t="s">
        <v>767</v>
      </c>
      <c r="D609" s="222" t="s">
        <v>160</v>
      </c>
      <c r="E609" s="223" t="s">
        <v>768</v>
      </c>
      <c r="F609" s="224" t="s">
        <v>769</v>
      </c>
      <c r="G609" s="225" t="s">
        <v>505</v>
      </c>
      <c r="H609" s="226">
        <v>1.6160000000000001</v>
      </c>
      <c r="I609" s="227"/>
      <c r="J609" s="228">
        <f>ROUND(I609*H609,2)</f>
        <v>0</v>
      </c>
      <c r="K609" s="224" t="s">
        <v>164</v>
      </c>
      <c r="L609" s="73"/>
      <c r="M609" s="229" t="s">
        <v>80</v>
      </c>
      <c r="N609" s="230" t="s">
        <v>52</v>
      </c>
      <c r="O609" s="48"/>
      <c r="P609" s="231">
        <f>O609*H609</f>
        <v>0</v>
      </c>
      <c r="Q609" s="231">
        <v>1.04877</v>
      </c>
      <c r="R609" s="231">
        <f>Q609*H609</f>
        <v>1.69481232</v>
      </c>
      <c r="S609" s="231">
        <v>0</v>
      </c>
      <c r="T609" s="232">
        <f>S609*H609</f>
        <v>0</v>
      </c>
      <c r="AR609" s="24" t="s">
        <v>177</v>
      </c>
      <c r="AT609" s="24" t="s">
        <v>160</v>
      </c>
      <c r="AU609" s="24" t="s">
        <v>92</v>
      </c>
      <c r="AY609" s="24" t="s">
        <v>157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24" t="s">
        <v>90</v>
      </c>
      <c r="BK609" s="233">
        <f>ROUND(I609*H609,2)</f>
        <v>0</v>
      </c>
      <c r="BL609" s="24" t="s">
        <v>177</v>
      </c>
      <c r="BM609" s="24" t="s">
        <v>770</v>
      </c>
    </row>
    <row r="610" s="1" customFormat="1">
      <c r="B610" s="47"/>
      <c r="C610" s="75"/>
      <c r="D610" s="234" t="s">
        <v>167</v>
      </c>
      <c r="E610" s="75"/>
      <c r="F610" s="235" t="s">
        <v>771</v>
      </c>
      <c r="G610" s="75"/>
      <c r="H610" s="75"/>
      <c r="I610" s="192"/>
      <c r="J610" s="75"/>
      <c r="K610" s="75"/>
      <c r="L610" s="73"/>
      <c r="M610" s="236"/>
      <c r="N610" s="48"/>
      <c r="O610" s="48"/>
      <c r="P610" s="48"/>
      <c r="Q610" s="48"/>
      <c r="R610" s="48"/>
      <c r="S610" s="48"/>
      <c r="T610" s="96"/>
      <c r="AT610" s="24" t="s">
        <v>167</v>
      </c>
      <c r="AU610" s="24" t="s">
        <v>92</v>
      </c>
    </row>
    <row r="611" s="11" customFormat="1">
      <c r="B611" s="237"/>
      <c r="C611" s="238"/>
      <c r="D611" s="234" t="s">
        <v>182</v>
      </c>
      <c r="E611" s="239" t="s">
        <v>80</v>
      </c>
      <c r="F611" s="240" t="s">
        <v>772</v>
      </c>
      <c r="G611" s="238"/>
      <c r="H611" s="241">
        <v>0.77400000000000002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182</v>
      </c>
      <c r="AU611" s="247" t="s">
        <v>92</v>
      </c>
      <c r="AV611" s="11" t="s">
        <v>92</v>
      </c>
      <c r="AW611" s="11" t="s">
        <v>44</v>
      </c>
      <c r="AX611" s="11" t="s">
        <v>82</v>
      </c>
      <c r="AY611" s="247" t="s">
        <v>157</v>
      </c>
    </row>
    <row r="612" s="11" customFormat="1">
      <c r="B612" s="237"/>
      <c r="C612" s="238"/>
      <c r="D612" s="234" t="s">
        <v>182</v>
      </c>
      <c r="E612" s="239" t="s">
        <v>80</v>
      </c>
      <c r="F612" s="240" t="s">
        <v>773</v>
      </c>
      <c r="G612" s="238"/>
      <c r="H612" s="241">
        <v>0.84199999999999997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AT612" s="247" t="s">
        <v>182</v>
      </c>
      <c r="AU612" s="247" t="s">
        <v>92</v>
      </c>
      <c r="AV612" s="11" t="s">
        <v>92</v>
      </c>
      <c r="AW612" s="11" t="s">
        <v>44</v>
      </c>
      <c r="AX612" s="11" t="s">
        <v>82</v>
      </c>
      <c r="AY612" s="247" t="s">
        <v>157</v>
      </c>
    </row>
    <row r="613" s="12" customFormat="1">
      <c r="B613" s="248"/>
      <c r="C613" s="249"/>
      <c r="D613" s="234" t="s">
        <v>182</v>
      </c>
      <c r="E613" s="250" t="s">
        <v>80</v>
      </c>
      <c r="F613" s="251" t="s">
        <v>183</v>
      </c>
      <c r="G613" s="249"/>
      <c r="H613" s="252">
        <v>1.6160000000000001</v>
      </c>
      <c r="I613" s="253"/>
      <c r="J613" s="249"/>
      <c r="K613" s="249"/>
      <c r="L613" s="254"/>
      <c r="M613" s="255"/>
      <c r="N613" s="256"/>
      <c r="O613" s="256"/>
      <c r="P613" s="256"/>
      <c r="Q613" s="256"/>
      <c r="R613" s="256"/>
      <c r="S613" s="256"/>
      <c r="T613" s="257"/>
      <c r="AT613" s="258" t="s">
        <v>182</v>
      </c>
      <c r="AU613" s="258" t="s">
        <v>92</v>
      </c>
      <c r="AV613" s="12" t="s">
        <v>177</v>
      </c>
      <c r="AW613" s="12" t="s">
        <v>44</v>
      </c>
      <c r="AX613" s="12" t="s">
        <v>90</v>
      </c>
      <c r="AY613" s="258" t="s">
        <v>157</v>
      </c>
    </row>
    <row r="614" s="1" customFormat="1" ht="16.5" customHeight="1">
      <c r="B614" s="47"/>
      <c r="C614" s="222" t="s">
        <v>774</v>
      </c>
      <c r="D614" s="222" t="s">
        <v>160</v>
      </c>
      <c r="E614" s="223" t="s">
        <v>775</v>
      </c>
      <c r="F614" s="224" t="s">
        <v>776</v>
      </c>
      <c r="G614" s="225" t="s">
        <v>281</v>
      </c>
      <c r="H614" s="226">
        <v>2.3999999999999999</v>
      </c>
      <c r="I614" s="227"/>
      <c r="J614" s="228">
        <f>ROUND(I614*H614,2)</f>
        <v>0</v>
      </c>
      <c r="K614" s="224" t="s">
        <v>164</v>
      </c>
      <c r="L614" s="73"/>
      <c r="M614" s="229" t="s">
        <v>80</v>
      </c>
      <c r="N614" s="230" t="s">
        <v>52</v>
      </c>
      <c r="O614" s="48"/>
      <c r="P614" s="231">
        <f>O614*H614</f>
        <v>0</v>
      </c>
      <c r="Q614" s="231">
        <v>6.9999999999999994E-05</v>
      </c>
      <c r="R614" s="231">
        <f>Q614*H614</f>
        <v>0.00016799999999999999</v>
      </c>
      <c r="S614" s="231">
        <v>0</v>
      </c>
      <c r="T614" s="232">
        <f>S614*H614</f>
        <v>0</v>
      </c>
      <c r="AR614" s="24" t="s">
        <v>177</v>
      </c>
      <c r="AT614" s="24" t="s">
        <v>160</v>
      </c>
      <c r="AU614" s="24" t="s">
        <v>92</v>
      </c>
      <c r="AY614" s="24" t="s">
        <v>157</v>
      </c>
      <c r="BE614" s="233">
        <f>IF(N614="základní",J614,0)</f>
        <v>0</v>
      </c>
      <c r="BF614" s="233">
        <f>IF(N614="snížená",J614,0)</f>
        <v>0</v>
      </c>
      <c r="BG614" s="233">
        <f>IF(N614="zákl. přenesená",J614,0)</f>
        <v>0</v>
      </c>
      <c r="BH614" s="233">
        <f>IF(N614="sníž. přenesená",J614,0)</f>
        <v>0</v>
      </c>
      <c r="BI614" s="233">
        <f>IF(N614="nulová",J614,0)</f>
        <v>0</v>
      </c>
      <c r="BJ614" s="24" t="s">
        <v>90</v>
      </c>
      <c r="BK614" s="233">
        <f>ROUND(I614*H614,2)</f>
        <v>0</v>
      </c>
      <c r="BL614" s="24" t="s">
        <v>177</v>
      </c>
      <c r="BM614" s="24" t="s">
        <v>777</v>
      </c>
    </row>
    <row r="615" s="11" customFormat="1">
      <c r="B615" s="237"/>
      <c r="C615" s="238"/>
      <c r="D615" s="234" t="s">
        <v>182</v>
      </c>
      <c r="E615" s="239" t="s">
        <v>80</v>
      </c>
      <c r="F615" s="240" t="s">
        <v>778</v>
      </c>
      <c r="G615" s="238"/>
      <c r="H615" s="241">
        <v>2.3999999999999999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182</v>
      </c>
      <c r="AU615" s="247" t="s">
        <v>92</v>
      </c>
      <c r="AV615" s="11" t="s">
        <v>92</v>
      </c>
      <c r="AW615" s="11" t="s">
        <v>44</v>
      </c>
      <c r="AX615" s="11" t="s">
        <v>82</v>
      </c>
      <c r="AY615" s="247" t="s">
        <v>157</v>
      </c>
    </row>
    <row r="616" s="12" customFormat="1">
      <c r="B616" s="248"/>
      <c r="C616" s="249"/>
      <c r="D616" s="234" t="s">
        <v>182</v>
      </c>
      <c r="E616" s="250" t="s">
        <v>80</v>
      </c>
      <c r="F616" s="251" t="s">
        <v>183</v>
      </c>
      <c r="G616" s="249"/>
      <c r="H616" s="252">
        <v>2.3999999999999999</v>
      </c>
      <c r="I616" s="253"/>
      <c r="J616" s="249"/>
      <c r="K616" s="249"/>
      <c r="L616" s="254"/>
      <c r="M616" s="255"/>
      <c r="N616" s="256"/>
      <c r="O616" s="256"/>
      <c r="P616" s="256"/>
      <c r="Q616" s="256"/>
      <c r="R616" s="256"/>
      <c r="S616" s="256"/>
      <c r="T616" s="257"/>
      <c r="AT616" s="258" t="s">
        <v>182</v>
      </c>
      <c r="AU616" s="258" t="s">
        <v>92</v>
      </c>
      <c r="AV616" s="12" t="s">
        <v>177</v>
      </c>
      <c r="AW616" s="12" t="s">
        <v>44</v>
      </c>
      <c r="AX616" s="12" t="s">
        <v>90</v>
      </c>
      <c r="AY616" s="258" t="s">
        <v>157</v>
      </c>
    </row>
    <row r="617" s="1" customFormat="1" ht="16.5" customHeight="1">
      <c r="B617" s="47"/>
      <c r="C617" s="222" t="s">
        <v>779</v>
      </c>
      <c r="D617" s="222" t="s">
        <v>160</v>
      </c>
      <c r="E617" s="223" t="s">
        <v>780</v>
      </c>
      <c r="F617" s="224" t="s">
        <v>781</v>
      </c>
      <c r="G617" s="225" t="s">
        <v>451</v>
      </c>
      <c r="H617" s="226">
        <v>21.751999999999999</v>
      </c>
      <c r="I617" s="227"/>
      <c r="J617" s="228">
        <f>ROUND(I617*H617,2)</f>
        <v>0</v>
      </c>
      <c r="K617" s="224" t="s">
        <v>164</v>
      </c>
      <c r="L617" s="73"/>
      <c r="M617" s="229" t="s">
        <v>80</v>
      </c>
      <c r="N617" s="230" t="s">
        <v>52</v>
      </c>
      <c r="O617" s="48"/>
      <c r="P617" s="231">
        <f>O617*H617</f>
        <v>0</v>
      </c>
      <c r="Q617" s="231">
        <v>0</v>
      </c>
      <c r="R617" s="231">
        <f>Q617*H617</f>
        <v>0</v>
      </c>
      <c r="S617" s="231">
        <v>0</v>
      </c>
      <c r="T617" s="232">
        <f>S617*H617</f>
        <v>0</v>
      </c>
      <c r="AR617" s="24" t="s">
        <v>177</v>
      </c>
      <c r="AT617" s="24" t="s">
        <v>160</v>
      </c>
      <c r="AU617" s="24" t="s">
        <v>92</v>
      </c>
      <c r="AY617" s="24" t="s">
        <v>157</v>
      </c>
      <c r="BE617" s="233">
        <f>IF(N617="základní",J617,0)</f>
        <v>0</v>
      </c>
      <c r="BF617" s="233">
        <f>IF(N617="snížená",J617,0)</f>
        <v>0</v>
      </c>
      <c r="BG617" s="233">
        <f>IF(N617="zákl. přenesená",J617,0)</f>
        <v>0</v>
      </c>
      <c r="BH617" s="233">
        <f>IF(N617="sníž. přenesená",J617,0)</f>
        <v>0</v>
      </c>
      <c r="BI617" s="233">
        <f>IF(N617="nulová",J617,0)</f>
        <v>0</v>
      </c>
      <c r="BJ617" s="24" t="s">
        <v>90</v>
      </c>
      <c r="BK617" s="233">
        <f>ROUND(I617*H617,2)</f>
        <v>0</v>
      </c>
      <c r="BL617" s="24" t="s">
        <v>177</v>
      </c>
      <c r="BM617" s="24" t="s">
        <v>782</v>
      </c>
    </row>
    <row r="618" s="13" customFormat="1">
      <c r="B618" s="276"/>
      <c r="C618" s="277"/>
      <c r="D618" s="234" t="s">
        <v>182</v>
      </c>
      <c r="E618" s="278" t="s">
        <v>80</v>
      </c>
      <c r="F618" s="279" t="s">
        <v>783</v>
      </c>
      <c r="G618" s="277"/>
      <c r="H618" s="278" t="s">
        <v>80</v>
      </c>
      <c r="I618" s="280"/>
      <c r="J618" s="277"/>
      <c r="K618" s="277"/>
      <c r="L618" s="281"/>
      <c r="M618" s="282"/>
      <c r="N618" s="283"/>
      <c r="O618" s="283"/>
      <c r="P618" s="283"/>
      <c r="Q618" s="283"/>
      <c r="R618" s="283"/>
      <c r="S618" s="283"/>
      <c r="T618" s="284"/>
      <c r="AT618" s="285" t="s">
        <v>182</v>
      </c>
      <c r="AU618" s="285" t="s">
        <v>92</v>
      </c>
      <c r="AV618" s="13" t="s">
        <v>90</v>
      </c>
      <c r="AW618" s="13" t="s">
        <v>44</v>
      </c>
      <c r="AX618" s="13" t="s">
        <v>82</v>
      </c>
      <c r="AY618" s="285" t="s">
        <v>157</v>
      </c>
    </row>
    <row r="619" s="11" customFormat="1">
      <c r="B619" s="237"/>
      <c r="C619" s="238"/>
      <c r="D619" s="234" t="s">
        <v>182</v>
      </c>
      <c r="E619" s="239" t="s">
        <v>80</v>
      </c>
      <c r="F619" s="240" t="s">
        <v>784</v>
      </c>
      <c r="G619" s="238"/>
      <c r="H619" s="241">
        <v>5.3499999999999996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AT619" s="247" t="s">
        <v>182</v>
      </c>
      <c r="AU619" s="247" t="s">
        <v>92</v>
      </c>
      <c r="AV619" s="11" t="s">
        <v>92</v>
      </c>
      <c r="AW619" s="11" t="s">
        <v>44</v>
      </c>
      <c r="AX619" s="11" t="s">
        <v>82</v>
      </c>
      <c r="AY619" s="247" t="s">
        <v>157</v>
      </c>
    </row>
    <row r="620" s="13" customFormat="1">
      <c r="B620" s="276"/>
      <c r="C620" s="277"/>
      <c r="D620" s="234" t="s">
        <v>182</v>
      </c>
      <c r="E620" s="278" t="s">
        <v>80</v>
      </c>
      <c r="F620" s="279" t="s">
        <v>785</v>
      </c>
      <c r="G620" s="277"/>
      <c r="H620" s="278" t="s">
        <v>80</v>
      </c>
      <c r="I620" s="280"/>
      <c r="J620" s="277"/>
      <c r="K620" s="277"/>
      <c r="L620" s="281"/>
      <c r="M620" s="282"/>
      <c r="N620" s="283"/>
      <c r="O620" s="283"/>
      <c r="P620" s="283"/>
      <c r="Q620" s="283"/>
      <c r="R620" s="283"/>
      <c r="S620" s="283"/>
      <c r="T620" s="284"/>
      <c r="AT620" s="285" t="s">
        <v>182</v>
      </c>
      <c r="AU620" s="285" t="s">
        <v>92</v>
      </c>
      <c r="AV620" s="13" t="s">
        <v>90</v>
      </c>
      <c r="AW620" s="13" t="s">
        <v>44</v>
      </c>
      <c r="AX620" s="13" t="s">
        <v>82</v>
      </c>
      <c r="AY620" s="285" t="s">
        <v>157</v>
      </c>
    </row>
    <row r="621" s="11" customFormat="1">
      <c r="B621" s="237"/>
      <c r="C621" s="238"/>
      <c r="D621" s="234" t="s">
        <v>182</v>
      </c>
      <c r="E621" s="239" t="s">
        <v>80</v>
      </c>
      <c r="F621" s="240" t="s">
        <v>786</v>
      </c>
      <c r="G621" s="238"/>
      <c r="H621" s="241">
        <v>5.4660000000000002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182</v>
      </c>
      <c r="AU621" s="247" t="s">
        <v>92</v>
      </c>
      <c r="AV621" s="11" t="s">
        <v>92</v>
      </c>
      <c r="AW621" s="11" t="s">
        <v>44</v>
      </c>
      <c r="AX621" s="11" t="s">
        <v>82</v>
      </c>
      <c r="AY621" s="247" t="s">
        <v>157</v>
      </c>
    </row>
    <row r="622" s="13" customFormat="1">
      <c r="B622" s="276"/>
      <c r="C622" s="277"/>
      <c r="D622" s="234" t="s">
        <v>182</v>
      </c>
      <c r="E622" s="278" t="s">
        <v>80</v>
      </c>
      <c r="F622" s="279" t="s">
        <v>787</v>
      </c>
      <c r="G622" s="277"/>
      <c r="H622" s="278" t="s">
        <v>80</v>
      </c>
      <c r="I622" s="280"/>
      <c r="J622" s="277"/>
      <c r="K622" s="277"/>
      <c r="L622" s="281"/>
      <c r="M622" s="282"/>
      <c r="N622" s="283"/>
      <c r="O622" s="283"/>
      <c r="P622" s="283"/>
      <c r="Q622" s="283"/>
      <c r="R622" s="283"/>
      <c r="S622" s="283"/>
      <c r="T622" s="284"/>
      <c r="AT622" s="285" t="s">
        <v>182</v>
      </c>
      <c r="AU622" s="285" t="s">
        <v>92</v>
      </c>
      <c r="AV622" s="13" t="s">
        <v>90</v>
      </c>
      <c r="AW622" s="13" t="s">
        <v>44</v>
      </c>
      <c r="AX622" s="13" t="s">
        <v>82</v>
      </c>
      <c r="AY622" s="285" t="s">
        <v>157</v>
      </c>
    </row>
    <row r="623" s="11" customFormat="1">
      <c r="B623" s="237"/>
      <c r="C623" s="238"/>
      <c r="D623" s="234" t="s">
        <v>182</v>
      </c>
      <c r="E623" s="239" t="s">
        <v>80</v>
      </c>
      <c r="F623" s="240" t="s">
        <v>788</v>
      </c>
      <c r="G623" s="238"/>
      <c r="H623" s="241">
        <v>5.4109999999999996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AT623" s="247" t="s">
        <v>182</v>
      </c>
      <c r="AU623" s="247" t="s">
        <v>92</v>
      </c>
      <c r="AV623" s="11" t="s">
        <v>92</v>
      </c>
      <c r="AW623" s="11" t="s">
        <v>44</v>
      </c>
      <c r="AX623" s="11" t="s">
        <v>82</v>
      </c>
      <c r="AY623" s="247" t="s">
        <v>157</v>
      </c>
    </row>
    <row r="624" s="13" customFormat="1">
      <c r="B624" s="276"/>
      <c r="C624" s="277"/>
      <c r="D624" s="234" t="s">
        <v>182</v>
      </c>
      <c r="E624" s="278" t="s">
        <v>80</v>
      </c>
      <c r="F624" s="279" t="s">
        <v>789</v>
      </c>
      <c r="G624" s="277"/>
      <c r="H624" s="278" t="s">
        <v>80</v>
      </c>
      <c r="I624" s="280"/>
      <c r="J624" s="277"/>
      <c r="K624" s="277"/>
      <c r="L624" s="281"/>
      <c r="M624" s="282"/>
      <c r="N624" s="283"/>
      <c r="O624" s="283"/>
      <c r="P624" s="283"/>
      <c r="Q624" s="283"/>
      <c r="R624" s="283"/>
      <c r="S624" s="283"/>
      <c r="T624" s="284"/>
      <c r="AT624" s="285" t="s">
        <v>182</v>
      </c>
      <c r="AU624" s="285" t="s">
        <v>92</v>
      </c>
      <c r="AV624" s="13" t="s">
        <v>90</v>
      </c>
      <c r="AW624" s="13" t="s">
        <v>44</v>
      </c>
      <c r="AX624" s="13" t="s">
        <v>82</v>
      </c>
      <c r="AY624" s="285" t="s">
        <v>157</v>
      </c>
    </row>
    <row r="625" s="11" customFormat="1">
      <c r="B625" s="237"/>
      <c r="C625" s="238"/>
      <c r="D625" s="234" t="s">
        <v>182</v>
      </c>
      <c r="E625" s="239" t="s">
        <v>80</v>
      </c>
      <c r="F625" s="240" t="s">
        <v>790</v>
      </c>
      <c r="G625" s="238"/>
      <c r="H625" s="241">
        <v>5.5250000000000004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AT625" s="247" t="s">
        <v>182</v>
      </c>
      <c r="AU625" s="247" t="s">
        <v>92</v>
      </c>
      <c r="AV625" s="11" t="s">
        <v>92</v>
      </c>
      <c r="AW625" s="11" t="s">
        <v>44</v>
      </c>
      <c r="AX625" s="11" t="s">
        <v>82</v>
      </c>
      <c r="AY625" s="247" t="s">
        <v>157</v>
      </c>
    </row>
    <row r="626" s="12" customFormat="1">
      <c r="B626" s="248"/>
      <c r="C626" s="249"/>
      <c r="D626" s="234" t="s">
        <v>182</v>
      </c>
      <c r="E626" s="250" t="s">
        <v>80</v>
      </c>
      <c r="F626" s="251" t="s">
        <v>183</v>
      </c>
      <c r="G626" s="249"/>
      <c r="H626" s="252">
        <v>21.751999999999999</v>
      </c>
      <c r="I626" s="253"/>
      <c r="J626" s="249"/>
      <c r="K626" s="249"/>
      <c r="L626" s="254"/>
      <c r="M626" s="255"/>
      <c r="N626" s="256"/>
      <c r="O626" s="256"/>
      <c r="P626" s="256"/>
      <c r="Q626" s="256"/>
      <c r="R626" s="256"/>
      <c r="S626" s="256"/>
      <c r="T626" s="257"/>
      <c r="AT626" s="258" t="s">
        <v>182</v>
      </c>
      <c r="AU626" s="258" t="s">
        <v>92</v>
      </c>
      <c r="AV626" s="12" t="s">
        <v>177</v>
      </c>
      <c r="AW626" s="12" t="s">
        <v>44</v>
      </c>
      <c r="AX626" s="12" t="s">
        <v>90</v>
      </c>
      <c r="AY626" s="258" t="s">
        <v>157</v>
      </c>
    </row>
    <row r="627" s="1" customFormat="1" ht="16.5" customHeight="1">
      <c r="B627" s="47"/>
      <c r="C627" s="222" t="s">
        <v>791</v>
      </c>
      <c r="D627" s="222" t="s">
        <v>160</v>
      </c>
      <c r="E627" s="223" t="s">
        <v>792</v>
      </c>
      <c r="F627" s="224" t="s">
        <v>793</v>
      </c>
      <c r="G627" s="225" t="s">
        <v>451</v>
      </c>
      <c r="H627" s="226">
        <v>34.838000000000001</v>
      </c>
      <c r="I627" s="227"/>
      <c r="J627" s="228">
        <f>ROUND(I627*H627,2)</f>
        <v>0</v>
      </c>
      <c r="K627" s="224" t="s">
        <v>164</v>
      </c>
      <c r="L627" s="73"/>
      <c r="M627" s="229" t="s">
        <v>80</v>
      </c>
      <c r="N627" s="230" t="s">
        <v>52</v>
      </c>
      <c r="O627" s="48"/>
      <c r="P627" s="231">
        <f>O627*H627</f>
        <v>0</v>
      </c>
      <c r="Q627" s="231">
        <v>0</v>
      </c>
      <c r="R627" s="231">
        <f>Q627*H627</f>
        <v>0</v>
      </c>
      <c r="S627" s="231">
        <v>0</v>
      </c>
      <c r="T627" s="232">
        <f>S627*H627</f>
        <v>0</v>
      </c>
      <c r="AR627" s="24" t="s">
        <v>177</v>
      </c>
      <c r="AT627" s="24" t="s">
        <v>160</v>
      </c>
      <c r="AU627" s="24" t="s">
        <v>92</v>
      </c>
      <c r="AY627" s="24" t="s">
        <v>157</v>
      </c>
      <c r="BE627" s="233">
        <f>IF(N627="základní",J627,0)</f>
        <v>0</v>
      </c>
      <c r="BF627" s="233">
        <f>IF(N627="snížená",J627,0)</f>
        <v>0</v>
      </c>
      <c r="BG627" s="233">
        <f>IF(N627="zákl. přenesená",J627,0)</f>
        <v>0</v>
      </c>
      <c r="BH627" s="233">
        <f>IF(N627="sníž. přenesená",J627,0)</f>
        <v>0</v>
      </c>
      <c r="BI627" s="233">
        <f>IF(N627="nulová",J627,0)</f>
        <v>0</v>
      </c>
      <c r="BJ627" s="24" t="s">
        <v>90</v>
      </c>
      <c r="BK627" s="233">
        <f>ROUND(I627*H627,2)</f>
        <v>0</v>
      </c>
      <c r="BL627" s="24" t="s">
        <v>177</v>
      </c>
      <c r="BM627" s="24" t="s">
        <v>794</v>
      </c>
    </row>
    <row r="628" s="13" customFormat="1">
      <c r="B628" s="276"/>
      <c r="C628" s="277"/>
      <c r="D628" s="234" t="s">
        <v>182</v>
      </c>
      <c r="E628" s="278" t="s">
        <v>80</v>
      </c>
      <c r="F628" s="279" t="s">
        <v>490</v>
      </c>
      <c r="G628" s="277"/>
      <c r="H628" s="278" t="s">
        <v>80</v>
      </c>
      <c r="I628" s="280"/>
      <c r="J628" s="277"/>
      <c r="K628" s="277"/>
      <c r="L628" s="281"/>
      <c r="M628" s="282"/>
      <c r="N628" s="283"/>
      <c r="O628" s="283"/>
      <c r="P628" s="283"/>
      <c r="Q628" s="283"/>
      <c r="R628" s="283"/>
      <c r="S628" s="283"/>
      <c r="T628" s="284"/>
      <c r="AT628" s="285" t="s">
        <v>182</v>
      </c>
      <c r="AU628" s="285" t="s">
        <v>92</v>
      </c>
      <c r="AV628" s="13" t="s">
        <v>90</v>
      </c>
      <c r="AW628" s="13" t="s">
        <v>44</v>
      </c>
      <c r="AX628" s="13" t="s">
        <v>82</v>
      </c>
      <c r="AY628" s="285" t="s">
        <v>157</v>
      </c>
    </row>
    <row r="629" s="11" customFormat="1">
      <c r="B629" s="237"/>
      <c r="C629" s="238"/>
      <c r="D629" s="234" t="s">
        <v>182</v>
      </c>
      <c r="E629" s="239" t="s">
        <v>80</v>
      </c>
      <c r="F629" s="240" t="s">
        <v>795</v>
      </c>
      <c r="G629" s="238"/>
      <c r="H629" s="241">
        <v>16.670999999999999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AT629" s="247" t="s">
        <v>182</v>
      </c>
      <c r="AU629" s="247" t="s">
        <v>92</v>
      </c>
      <c r="AV629" s="11" t="s">
        <v>92</v>
      </c>
      <c r="AW629" s="11" t="s">
        <v>44</v>
      </c>
      <c r="AX629" s="11" t="s">
        <v>82</v>
      </c>
      <c r="AY629" s="247" t="s">
        <v>157</v>
      </c>
    </row>
    <row r="630" s="13" customFormat="1">
      <c r="B630" s="276"/>
      <c r="C630" s="277"/>
      <c r="D630" s="234" t="s">
        <v>182</v>
      </c>
      <c r="E630" s="278" t="s">
        <v>80</v>
      </c>
      <c r="F630" s="279" t="s">
        <v>494</v>
      </c>
      <c r="G630" s="277"/>
      <c r="H630" s="278" t="s">
        <v>80</v>
      </c>
      <c r="I630" s="280"/>
      <c r="J630" s="277"/>
      <c r="K630" s="277"/>
      <c r="L630" s="281"/>
      <c r="M630" s="282"/>
      <c r="N630" s="283"/>
      <c r="O630" s="283"/>
      <c r="P630" s="283"/>
      <c r="Q630" s="283"/>
      <c r="R630" s="283"/>
      <c r="S630" s="283"/>
      <c r="T630" s="284"/>
      <c r="AT630" s="285" t="s">
        <v>182</v>
      </c>
      <c r="AU630" s="285" t="s">
        <v>92</v>
      </c>
      <c r="AV630" s="13" t="s">
        <v>90</v>
      </c>
      <c r="AW630" s="13" t="s">
        <v>44</v>
      </c>
      <c r="AX630" s="13" t="s">
        <v>82</v>
      </c>
      <c r="AY630" s="285" t="s">
        <v>157</v>
      </c>
    </row>
    <row r="631" s="11" customFormat="1">
      <c r="B631" s="237"/>
      <c r="C631" s="238"/>
      <c r="D631" s="234" t="s">
        <v>182</v>
      </c>
      <c r="E631" s="239" t="s">
        <v>80</v>
      </c>
      <c r="F631" s="240" t="s">
        <v>796</v>
      </c>
      <c r="G631" s="238"/>
      <c r="H631" s="241">
        <v>18.167000000000002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AT631" s="247" t="s">
        <v>182</v>
      </c>
      <c r="AU631" s="247" t="s">
        <v>92</v>
      </c>
      <c r="AV631" s="11" t="s">
        <v>92</v>
      </c>
      <c r="AW631" s="11" t="s">
        <v>44</v>
      </c>
      <c r="AX631" s="11" t="s">
        <v>82</v>
      </c>
      <c r="AY631" s="247" t="s">
        <v>157</v>
      </c>
    </row>
    <row r="632" s="12" customFormat="1">
      <c r="B632" s="248"/>
      <c r="C632" s="249"/>
      <c r="D632" s="234" t="s">
        <v>182</v>
      </c>
      <c r="E632" s="250" t="s">
        <v>80</v>
      </c>
      <c r="F632" s="251" t="s">
        <v>183</v>
      </c>
      <c r="G632" s="249"/>
      <c r="H632" s="252">
        <v>34.838000000000001</v>
      </c>
      <c r="I632" s="253"/>
      <c r="J632" s="249"/>
      <c r="K632" s="249"/>
      <c r="L632" s="254"/>
      <c r="M632" s="255"/>
      <c r="N632" s="256"/>
      <c r="O632" s="256"/>
      <c r="P632" s="256"/>
      <c r="Q632" s="256"/>
      <c r="R632" s="256"/>
      <c r="S632" s="256"/>
      <c r="T632" s="257"/>
      <c r="AT632" s="258" t="s">
        <v>182</v>
      </c>
      <c r="AU632" s="258" t="s">
        <v>92</v>
      </c>
      <c r="AV632" s="12" t="s">
        <v>177</v>
      </c>
      <c r="AW632" s="12" t="s">
        <v>44</v>
      </c>
      <c r="AX632" s="12" t="s">
        <v>90</v>
      </c>
      <c r="AY632" s="258" t="s">
        <v>157</v>
      </c>
    </row>
    <row r="633" s="1" customFormat="1" ht="25.5" customHeight="1">
      <c r="B633" s="47"/>
      <c r="C633" s="222" t="s">
        <v>797</v>
      </c>
      <c r="D633" s="222" t="s">
        <v>160</v>
      </c>
      <c r="E633" s="223" t="s">
        <v>798</v>
      </c>
      <c r="F633" s="224" t="s">
        <v>799</v>
      </c>
      <c r="G633" s="225" t="s">
        <v>379</v>
      </c>
      <c r="H633" s="226">
        <v>91.218000000000004</v>
      </c>
      <c r="I633" s="227"/>
      <c r="J633" s="228">
        <f>ROUND(I633*H633,2)</f>
        <v>0</v>
      </c>
      <c r="K633" s="224" t="s">
        <v>164</v>
      </c>
      <c r="L633" s="73"/>
      <c r="M633" s="229" t="s">
        <v>80</v>
      </c>
      <c r="N633" s="230" t="s">
        <v>52</v>
      </c>
      <c r="O633" s="48"/>
      <c r="P633" s="231">
        <f>O633*H633</f>
        <v>0</v>
      </c>
      <c r="Q633" s="231">
        <v>0.00182</v>
      </c>
      <c r="R633" s="231">
        <f>Q633*H633</f>
        <v>0.16601676000000001</v>
      </c>
      <c r="S633" s="231">
        <v>0</v>
      </c>
      <c r="T633" s="232">
        <f>S633*H633</f>
        <v>0</v>
      </c>
      <c r="AR633" s="24" t="s">
        <v>177</v>
      </c>
      <c r="AT633" s="24" t="s">
        <v>160</v>
      </c>
      <c r="AU633" s="24" t="s">
        <v>92</v>
      </c>
      <c r="AY633" s="24" t="s">
        <v>157</v>
      </c>
      <c r="BE633" s="233">
        <f>IF(N633="základní",J633,0)</f>
        <v>0</v>
      </c>
      <c r="BF633" s="233">
        <f>IF(N633="snížená",J633,0)</f>
        <v>0</v>
      </c>
      <c r="BG633" s="233">
        <f>IF(N633="zákl. přenesená",J633,0)</f>
        <v>0</v>
      </c>
      <c r="BH633" s="233">
        <f>IF(N633="sníž. přenesená",J633,0)</f>
        <v>0</v>
      </c>
      <c r="BI633" s="233">
        <f>IF(N633="nulová",J633,0)</f>
        <v>0</v>
      </c>
      <c r="BJ633" s="24" t="s">
        <v>90</v>
      </c>
      <c r="BK633" s="233">
        <f>ROUND(I633*H633,2)</f>
        <v>0</v>
      </c>
      <c r="BL633" s="24" t="s">
        <v>177</v>
      </c>
      <c r="BM633" s="24" t="s">
        <v>800</v>
      </c>
    </row>
    <row r="634" s="13" customFormat="1">
      <c r="B634" s="276"/>
      <c r="C634" s="277"/>
      <c r="D634" s="234" t="s">
        <v>182</v>
      </c>
      <c r="E634" s="278" t="s">
        <v>80</v>
      </c>
      <c r="F634" s="279" t="s">
        <v>783</v>
      </c>
      <c r="G634" s="277"/>
      <c r="H634" s="278" t="s">
        <v>80</v>
      </c>
      <c r="I634" s="280"/>
      <c r="J634" s="277"/>
      <c r="K634" s="277"/>
      <c r="L634" s="281"/>
      <c r="M634" s="282"/>
      <c r="N634" s="283"/>
      <c r="O634" s="283"/>
      <c r="P634" s="283"/>
      <c r="Q634" s="283"/>
      <c r="R634" s="283"/>
      <c r="S634" s="283"/>
      <c r="T634" s="284"/>
      <c r="AT634" s="285" t="s">
        <v>182</v>
      </c>
      <c r="AU634" s="285" t="s">
        <v>92</v>
      </c>
      <c r="AV634" s="13" t="s">
        <v>90</v>
      </c>
      <c r="AW634" s="13" t="s">
        <v>44</v>
      </c>
      <c r="AX634" s="13" t="s">
        <v>82</v>
      </c>
      <c r="AY634" s="285" t="s">
        <v>157</v>
      </c>
    </row>
    <row r="635" s="11" customFormat="1">
      <c r="B635" s="237"/>
      <c r="C635" s="238"/>
      <c r="D635" s="234" t="s">
        <v>182</v>
      </c>
      <c r="E635" s="239" t="s">
        <v>80</v>
      </c>
      <c r="F635" s="240" t="s">
        <v>801</v>
      </c>
      <c r="G635" s="238"/>
      <c r="H635" s="241">
        <v>22.417000000000002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182</v>
      </c>
      <c r="AU635" s="247" t="s">
        <v>92</v>
      </c>
      <c r="AV635" s="11" t="s">
        <v>92</v>
      </c>
      <c r="AW635" s="11" t="s">
        <v>44</v>
      </c>
      <c r="AX635" s="11" t="s">
        <v>82</v>
      </c>
      <c r="AY635" s="247" t="s">
        <v>157</v>
      </c>
    </row>
    <row r="636" s="13" customFormat="1">
      <c r="B636" s="276"/>
      <c r="C636" s="277"/>
      <c r="D636" s="234" t="s">
        <v>182</v>
      </c>
      <c r="E636" s="278" t="s">
        <v>80</v>
      </c>
      <c r="F636" s="279" t="s">
        <v>785</v>
      </c>
      <c r="G636" s="277"/>
      <c r="H636" s="278" t="s">
        <v>80</v>
      </c>
      <c r="I636" s="280"/>
      <c r="J636" s="277"/>
      <c r="K636" s="277"/>
      <c r="L636" s="281"/>
      <c r="M636" s="282"/>
      <c r="N636" s="283"/>
      <c r="O636" s="283"/>
      <c r="P636" s="283"/>
      <c r="Q636" s="283"/>
      <c r="R636" s="283"/>
      <c r="S636" s="283"/>
      <c r="T636" s="284"/>
      <c r="AT636" s="285" t="s">
        <v>182</v>
      </c>
      <c r="AU636" s="285" t="s">
        <v>92</v>
      </c>
      <c r="AV636" s="13" t="s">
        <v>90</v>
      </c>
      <c r="AW636" s="13" t="s">
        <v>44</v>
      </c>
      <c r="AX636" s="13" t="s">
        <v>82</v>
      </c>
      <c r="AY636" s="285" t="s">
        <v>157</v>
      </c>
    </row>
    <row r="637" s="11" customFormat="1">
      <c r="B637" s="237"/>
      <c r="C637" s="238"/>
      <c r="D637" s="234" t="s">
        <v>182</v>
      </c>
      <c r="E637" s="239" t="s">
        <v>80</v>
      </c>
      <c r="F637" s="240" t="s">
        <v>802</v>
      </c>
      <c r="G637" s="238"/>
      <c r="H637" s="241">
        <v>22.902000000000001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AT637" s="247" t="s">
        <v>182</v>
      </c>
      <c r="AU637" s="247" t="s">
        <v>92</v>
      </c>
      <c r="AV637" s="11" t="s">
        <v>92</v>
      </c>
      <c r="AW637" s="11" t="s">
        <v>44</v>
      </c>
      <c r="AX637" s="11" t="s">
        <v>82</v>
      </c>
      <c r="AY637" s="247" t="s">
        <v>157</v>
      </c>
    </row>
    <row r="638" s="13" customFormat="1">
      <c r="B638" s="276"/>
      <c r="C638" s="277"/>
      <c r="D638" s="234" t="s">
        <v>182</v>
      </c>
      <c r="E638" s="278" t="s">
        <v>80</v>
      </c>
      <c r="F638" s="279" t="s">
        <v>787</v>
      </c>
      <c r="G638" s="277"/>
      <c r="H638" s="278" t="s">
        <v>80</v>
      </c>
      <c r="I638" s="280"/>
      <c r="J638" s="277"/>
      <c r="K638" s="277"/>
      <c r="L638" s="281"/>
      <c r="M638" s="282"/>
      <c r="N638" s="283"/>
      <c r="O638" s="283"/>
      <c r="P638" s="283"/>
      <c r="Q638" s="283"/>
      <c r="R638" s="283"/>
      <c r="S638" s="283"/>
      <c r="T638" s="284"/>
      <c r="AT638" s="285" t="s">
        <v>182</v>
      </c>
      <c r="AU638" s="285" t="s">
        <v>92</v>
      </c>
      <c r="AV638" s="13" t="s">
        <v>90</v>
      </c>
      <c r="AW638" s="13" t="s">
        <v>44</v>
      </c>
      <c r="AX638" s="13" t="s">
        <v>82</v>
      </c>
      <c r="AY638" s="285" t="s">
        <v>157</v>
      </c>
    </row>
    <row r="639" s="11" customFormat="1">
      <c r="B639" s="237"/>
      <c r="C639" s="238"/>
      <c r="D639" s="234" t="s">
        <v>182</v>
      </c>
      <c r="E639" s="239" t="s">
        <v>80</v>
      </c>
      <c r="F639" s="240" t="s">
        <v>803</v>
      </c>
      <c r="G639" s="238"/>
      <c r="H639" s="241">
        <v>22.710000000000001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AT639" s="247" t="s">
        <v>182</v>
      </c>
      <c r="AU639" s="247" t="s">
        <v>92</v>
      </c>
      <c r="AV639" s="11" t="s">
        <v>92</v>
      </c>
      <c r="AW639" s="11" t="s">
        <v>44</v>
      </c>
      <c r="AX639" s="11" t="s">
        <v>82</v>
      </c>
      <c r="AY639" s="247" t="s">
        <v>157</v>
      </c>
    </row>
    <row r="640" s="13" customFormat="1">
      <c r="B640" s="276"/>
      <c r="C640" s="277"/>
      <c r="D640" s="234" t="s">
        <v>182</v>
      </c>
      <c r="E640" s="278" t="s">
        <v>80</v>
      </c>
      <c r="F640" s="279" t="s">
        <v>789</v>
      </c>
      <c r="G640" s="277"/>
      <c r="H640" s="278" t="s">
        <v>80</v>
      </c>
      <c r="I640" s="280"/>
      <c r="J640" s="277"/>
      <c r="K640" s="277"/>
      <c r="L640" s="281"/>
      <c r="M640" s="282"/>
      <c r="N640" s="283"/>
      <c r="O640" s="283"/>
      <c r="P640" s="283"/>
      <c r="Q640" s="283"/>
      <c r="R640" s="283"/>
      <c r="S640" s="283"/>
      <c r="T640" s="284"/>
      <c r="AT640" s="285" t="s">
        <v>182</v>
      </c>
      <c r="AU640" s="285" t="s">
        <v>92</v>
      </c>
      <c r="AV640" s="13" t="s">
        <v>90</v>
      </c>
      <c r="AW640" s="13" t="s">
        <v>44</v>
      </c>
      <c r="AX640" s="13" t="s">
        <v>82</v>
      </c>
      <c r="AY640" s="285" t="s">
        <v>157</v>
      </c>
    </row>
    <row r="641" s="11" customFormat="1">
      <c r="B641" s="237"/>
      <c r="C641" s="238"/>
      <c r="D641" s="234" t="s">
        <v>182</v>
      </c>
      <c r="E641" s="239" t="s">
        <v>80</v>
      </c>
      <c r="F641" s="240" t="s">
        <v>804</v>
      </c>
      <c r="G641" s="238"/>
      <c r="H641" s="241">
        <v>23.189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AT641" s="247" t="s">
        <v>182</v>
      </c>
      <c r="AU641" s="247" t="s">
        <v>92</v>
      </c>
      <c r="AV641" s="11" t="s">
        <v>92</v>
      </c>
      <c r="AW641" s="11" t="s">
        <v>44</v>
      </c>
      <c r="AX641" s="11" t="s">
        <v>82</v>
      </c>
      <c r="AY641" s="247" t="s">
        <v>157</v>
      </c>
    </row>
    <row r="642" s="12" customFormat="1">
      <c r="B642" s="248"/>
      <c r="C642" s="249"/>
      <c r="D642" s="234" t="s">
        <v>182</v>
      </c>
      <c r="E642" s="250" t="s">
        <v>80</v>
      </c>
      <c r="F642" s="251" t="s">
        <v>183</v>
      </c>
      <c r="G642" s="249"/>
      <c r="H642" s="252">
        <v>91.218000000000004</v>
      </c>
      <c r="I642" s="253"/>
      <c r="J642" s="249"/>
      <c r="K642" s="249"/>
      <c r="L642" s="254"/>
      <c r="M642" s="255"/>
      <c r="N642" s="256"/>
      <c r="O642" s="256"/>
      <c r="P642" s="256"/>
      <c r="Q642" s="256"/>
      <c r="R642" s="256"/>
      <c r="S642" s="256"/>
      <c r="T642" s="257"/>
      <c r="AT642" s="258" t="s">
        <v>182</v>
      </c>
      <c r="AU642" s="258" t="s">
        <v>92</v>
      </c>
      <c r="AV642" s="12" t="s">
        <v>177</v>
      </c>
      <c r="AW642" s="12" t="s">
        <v>44</v>
      </c>
      <c r="AX642" s="12" t="s">
        <v>90</v>
      </c>
      <c r="AY642" s="258" t="s">
        <v>157</v>
      </c>
    </row>
    <row r="643" s="1" customFormat="1" ht="25.5" customHeight="1">
      <c r="B643" s="47"/>
      <c r="C643" s="222" t="s">
        <v>805</v>
      </c>
      <c r="D643" s="222" t="s">
        <v>160</v>
      </c>
      <c r="E643" s="223" t="s">
        <v>806</v>
      </c>
      <c r="F643" s="224" t="s">
        <v>807</v>
      </c>
      <c r="G643" s="225" t="s">
        <v>379</v>
      </c>
      <c r="H643" s="226">
        <v>91.218000000000004</v>
      </c>
      <c r="I643" s="227"/>
      <c r="J643" s="228">
        <f>ROUND(I643*H643,2)</f>
        <v>0</v>
      </c>
      <c r="K643" s="224" t="s">
        <v>164</v>
      </c>
      <c r="L643" s="73"/>
      <c r="M643" s="229" t="s">
        <v>80</v>
      </c>
      <c r="N643" s="230" t="s">
        <v>52</v>
      </c>
      <c r="O643" s="48"/>
      <c r="P643" s="231">
        <f>O643*H643</f>
        <v>0</v>
      </c>
      <c r="Q643" s="231">
        <v>4.0000000000000003E-05</v>
      </c>
      <c r="R643" s="231">
        <f>Q643*H643</f>
        <v>0.0036487200000000003</v>
      </c>
      <c r="S643" s="231">
        <v>0</v>
      </c>
      <c r="T643" s="232">
        <f>S643*H643</f>
        <v>0</v>
      </c>
      <c r="AR643" s="24" t="s">
        <v>177</v>
      </c>
      <c r="AT643" s="24" t="s">
        <v>160</v>
      </c>
      <c r="AU643" s="24" t="s">
        <v>92</v>
      </c>
      <c r="AY643" s="24" t="s">
        <v>157</v>
      </c>
      <c r="BE643" s="233">
        <f>IF(N643="základní",J643,0)</f>
        <v>0</v>
      </c>
      <c r="BF643" s="233">
        <f>IF(N643="snížená",J643,0)</f>
        <v>0</v>
      </c>
      <c r="BG643" s="233">
        <f>IF(N643="zákl. přenesená",J643,0)</f>
        <v>0</v>
      </c>
      <c r="BH643" s="233">
        <f>IF(N643="sníž. přenesená",J643,0)</f>
        <v>0</v>
      </c>
      <c r="BI643" s="233">
        <f>IF(N643="nulová",J643,0)</f>
        <v>0</v>
      </c>
      <c r="BJ643" s="24" t="s">
        <v>90</v>
      </c>
      <c r="BK643" s="233">
        <f>ROUND(I643*H643,2)</f>
        <v>0</v>
      </c>
      <c r="BL643" s="24" t="s">
        <v>177</v>
      </c>
      <c r="BM643" s="24" t="s">
        <v>808</v>
      </c>
    </row>
    <row r="644" s="13" customFormat="1">
      <c r="B644" s="276"/>
      <c r="C644" s="277"/>
      <c r="D644" s="234" t="s">
        <v>182</v>
      </c>
      <c r="E644" s="278" t="s">
        <v>80</v>
      </c>
      <c r="F644" s="279" t="s">
        <v>783</v>
      </c>
      <c r="G644" s="277"/>
      <c r="H644" s="278" t="s">
        <v>80</v>
      </c>
      <c r="I644" s="280"/>
      <c r="J644" s="277"/>
      <c r="K644" s="277"/>
      <c r="L644" s="281"/>
      <c r="M644" s="282"/>
      <c r="N644" s="283"/>
      <c r="O644" s="283"/>
      <c r="P644" s="283"/>
      <c r="Q644" s="283"/>
      <c r="R644" s="283"/>
      <c r="S644" s="283"/>
      <c r="T644" s="284"/>
      <c r="AT644" s="285" t="s">
        <v>182</v>
      </c>
      <c r="AU644" s="285" t="s">
        <v>92</v>
      </c>
      <c r="AV644" s="13" t="s">
        <v>90</v>
      </c>
      <c r="AW644" s="13" t="s">
        <v>44</v>
      </c>
      <c r="AX644" s="13" t="s">
        <v>82</v>
      </c>
      <c r="AY644" s="285" t="s">
        <v>157</v>
      </c>
    </row>
    <row r="645" s="11" customFormat="1">
      <c r="B645" s="237"/>
      <c r="C645" s="238"/>
      <c r="D645" s="234" t="s">
        <v>182</v>
      </c>
      <c r="E645" s="239" t="s">
        <v>80</v>
      </c>
      <c r="F645" s="240" t="s">
        <v>801</v>
      </c>
      <c r="G645" s="238"/>
      <c r="H645" s="241">
        <v>22.417000000000002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AT645" s="247" t="s">
        <v>182</v>
      </c>
      <c r="AU645" s="247" t="s">
        <v>92</v>
      </c>
      <c r="AV645" s="11" t="s">
        <v>92</v>
      </c>
      <c r="AW645" s="11" t="s">
        <v>44</v>
      </c>
      <c r="AX645" s="11" t="s">
        <v>82</v>
      </c>
      <c r="AY645" s="247" t="s">
        <v>157</v>
      </c>
    </row>
    <row r="646" s="13" customFormat="1">
      <c r="B646" s="276"/>
      <c r="C646" s="277"/>
      <c r="D646" s="234" t="s">
        <v>182</v>
      </c>
      <c r="E646" s="278" t="s">
        <v>80</v>
      </c>
      <c r="F646" s="279" t="s">
        <v>785</v>
      </c>
      <c r="G646" s="277"/>
      <c r="H646" s="278" t="s">
        <v>80</v>
      </c>
      <c r="I646" s="280"/>
      <c r="J646" s="277"/>
      <c r="K646" s="277"/>
      <c r="L646" s="281"/>
      <c r="M646" s="282"/>
      <c r="N646" s="283"/>
      <c r="O646" s="283"/>
      <c r="P646" s="283"/>
      <c r="Q646" s="283"/>
      <c r="R646" s="283"/>
      <c r="S646" s="283"/>
      <c r="T646" s="284"/>
      <c r="AT646" s="285" t="s">
        <v>182</v>
      </c>
      <c r="AU646" s="285" t="s">
        <v>92</v>
      </c>
      <c r="AV646" s="13" t="s">
        <v>90</v>
      </c>
      <c r="AW646" s="13" t="s">
        <v>44</v>
      </c>
      <c r="AX646" s="13" t="s">
        <v>82</v>
      </c>
      <c r="AY646" s="285" t="s">
        <v>157</v>
      </c>
    </row>
    <row r="647" s="11" customFormat="1">
      <c r="B647" s="237"/>
      <c r="C647" s="238"/>
      <c r="D647" s="234" t="s">
        <v>182</v>
      </c>
      <c r="E647" s="239" t="s">
        <v>80</v>
      </c>
      <c r="F647" s="240" t="s">
        <v>802</v>
      </c>
      <c r="G647" s="238"/>
      <c r="H647" s="241">
        <v>22.902000000000001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AT647" s="247" t="s">
        <v>182</v>
      </c>
      <c r="AU647" s="247" t="s">
        <v>92</v>
      </c>
      <c r="AV647" s="11" t="s">
        <v>92</v>
      </c>
      <c r="AW647" s="11" t="s">
        <v>44</v>
      </c>
      <c r="AX647" s="11" t="s">
        <v>82</v>
      </c>
      <c r="AY647" s="247" t="s">
        <v>157</v>
      </c>
    </row>
    <row r="648" s="13" customFormat="1">
      <c r="B648" s="276"/>
      <c r="C648" s="277"/>
      <c r="D648" s="234" t="s">
        <v>182</v>
      </c>
      <c r="E648" s="278" t="s">
        <v>80</v>
      </c>
      <c r="F648" s="279" t="s">
        <v>787</v>
      </c>
      <c r="G648" s="277"/>
      <c r="H648" s="278" t="s">
        <v>80</v>
      </c>
      <c r="I648" s="280"/>
      <c r="J648" s="277"/>
      <c r="K648" s="277"/>
      <c r="L648" s="281"/>
      <c r="M648" s="282"/>
      <c r="N648" s="283"/>
      <c r="O648" s="283"/>
      <c r="P648" s="283"/>
      <c r="Q648" s="283"/>
      <c r="R648" s="283"/>
      <c r="S648" s="283"/>
      <c r="T648" s="284"/>
      <c r="AT648" s="285" t="s">
        <v>182</v>
      </c>
      <c r="AU648" s="285" t="s">
        <v>92</v>
      </c>
      <c r="AV648" s="13" t="s">
        <v>90</v>
      </c>
      <c r="AW648" s="13" t="s">
        <v>44</v>
      </c>
      <c r="AX648" s="13" t="s">
        <v>82</v>
      </c>
      <c r="AY648" s="285" t="s">
        <v>157</v>
      </c>
    </row>
    <row r="649" s="11" customFormat="1">
      <c r="B649" s="237"/>
      <c r="C649" s="238"/>
      <c r="D649" s="234" t="s">
        <v>182</v>
      </c>
      <c r="E649" s="239" t="s">
        <v>80</v>
      </c>
      <c r="F649" s="240" t="s">
        <v>803</v>
      </c>
      <c r="G649" s="238"/>
      <c r="H649" s="241">
        <v>22.710000000000001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AT649" s="247" t="s">
        <v>182</v>
      </c>
      <c r="AU649" s="247" t="s">
        <v>92</v>
      </c>
      <c r="AV649" s="11" t="s">
        <v>92</v>
      </c>
      <c r="AW649" s="11" t="s">
        <v>44</v>
      </c>
      <c r="AX649" s="11" t="s">
        <v>82</v>
      </c>
      <c r="AY649" s="247" t="s">
        <v>157</v>
      </c>
    </row>
    <row r="650" s="13" customFormat="1">
      <c r="B650" s="276"/>
      <c r="C650" s="277"/>
      <c r="D650" s="234" t="s">
        <v>182</v>
      </c>
      <c r="E650" s="278" t="s">
        <v>80</v>
      </c>
      <c r="F650" s="279" t="s">
        <v>789</v>
      </c>
      <c r="G650" s="277"/>
      <c r="H650" s="278" t="s">
        <v>80</v>
      </c>
      <c r="I650" s="280"/>
      <c r="J650" s="277"/>
      <c r="K650" s="277"/>
      <c r="L650" s="281"/>
      <c r="M650" s="282"/>
      <c r="N650" s="283"/>
      <c r="O650" s="283"/>
      <c r="P650" s="283"/>
      <c r="Q650" s="283"/>
      <c r="R650" s="283"/>
      <c r="S650" s="283"/>
      <c r="T650" s="284"/>
      <c r="AT650" s="285" t="s">
        <v>182</v>
      </c>
      <c r="AU650" s="285" t="s">
        <v>92</v>
      </c>
      <c r="AV650" s="13" t="s">
        <v>90</v>
      </c>
      <c r="AW650" s="13" t="s">
        <v>44</v>
      </c>
      <c r="AX650" s="13" t="s">
        <v>82</v>
      </c>
      <c r="AY650" s="285" t="s">
        <v>157</v>
      </c>
    </row>
    <row r="651" s="11" customFormat="1">
      <c r="B651" s="237"/>
      <c r="C651" s="238"/>
      <c r="D651" s="234" t="s">
        <v>182</v>
      </c>
      <c r="E651" s="239" t="s">
        <v>80</v>
      </c>
      <c r="F651" s="240" t="s">
        <v>804</v>
      </c>
      <c r="G651" s="238"/>
      <c r="H651" s="241">
        <v>23.189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AT651" s="247" t="s">
        <v>182</v>
      </c>
      <c r="AU651" s="247" t="s">
        <v>92</v>
      </c>
      <c r="AV651" s="11" t="s">
        <v>92</v>
      </c>
      <c r="AW651" s="11" t="s">
        <v>44</v>
      </c>
      <c r="AX651" s="11" t="s">
        <v>82</v>
      </c>
      <c r="AY651" s="247" t="s">
        <v>157</v>
      </c>
    </row>
    <row r="652" s="12" customFormat="1">
      <c r="B652" s="248"/>
      <c r="C652" s="249"/>
      <c r="D652" s="234" t="s">
        <v>182</v>
      </c>
      <c r="E652" s="250" t="s">
        <v>80</v>
      </c>
      <c r="F652" s="251" t="s">
        <v>183</v>
      </c>
      <c r="G652" s="249"/>
      <c r="H652" s="252">
        <v>91.218000000000004</v>
      </c>
      <c r="I652" s="253"/>
      <c r="J652" s="249"/>
      <c r="K652" s="249"/>
      <c r="L652" s="254"/>
      <c r="M652" s="255"/>
      <c r="N652" s="256"/>
      <c r="O652" s="256"/>
      <c r="P652" s="256"/>
      <c r="Q652" s="256"/>
      <c r="R652" s="256"/>
      <c r="S652" s="256"/>
      <c r="T652" s="257"/>
      <c r="AT652" s="258" t="s">
        <v>182</v>
      </c>
      <c r="AU652" s="258" t="s">
        <v>92</v>
      </c>
      <c r="AV652" s="12" t="s">
        <v>177</v>
      </c>
      <c r="AW652" s="12" t="s">
        <v>44</v>
      </c>
      <c r="AX652" s="12" t="s">
        <v>90</v>
      </c>
      <c r="AY652" s="258" t="s">
        <v>157</v>
      </c>
    </row>
    <row r="653" s="1" customFormat="1" ht="25.5" customHeight="1">
      <c r="B653" s="47"/>
      <c r="C653" s="222" t="s">
        <v>809</v>
      </c>
      <c r="D653" s="222" t="s">
        <v>160</v>
      </c>
      <c r="E653" s="223" t="s">
        <v>810</v>
      </c>
      <c r="F653" s="224" t="s">
        <v>811</v>
      </c>
      <c r="G653" s="225" t="s">
        <v>379</v>
      </c>
      <c r="H653" s="226">
        <v>145.369</v>
      </c>
      <c r="I653" s="227"/>
      <c r="J653" s="228">
        <f>ROUND(I653*H653,2)</f>
        <v>0</v>
      </c>
      <c r="K653" s="224" t="s">
        <v>164</v>
      </c>
      <c r="L653" s="73"/>
      <c r="M653" s="229" t="s">
        <v>80</v>
      </c>
      <c r="N653" s="230" t="s">
        <v>52</v>
      </c>
      <c r="O653" s="48"/>
      <c r="P653" s="231">
        <f>O653*H653</f>
        <v>0</v>
      </c>
      <c r="Q653" s="231">
        <v>0.00132</v>
      </c>
      <c r="R653" s="231">
        <f>Q653*H653</f>
        <v>0.19188707999999999</v>
      </c>
      <c r="S653" s="231">
        <v>0</v>
      </c>
      <c r="T653" s="232">
        <f>S653*H653</f>
        <v>0</v>
      </c>
      <c r="AR653" s="24" t="s">
        <v>177</v>
      </c>
      <c r="AT653" s="24" t="s">
        <v>160</v>
      </c>
      <c r="AU653" s="24" t="s">
        <v>92</v>
      </c>
      <c r="AY653" s="24" t="s">
        <v>157</v>
      </c>
      <c r="BE653" s="233">
        <f>IF(N653="základní",J653,0)</f>
        <v>0</v>
      </c>
      <c r="BF653" s="233">
        <f>IF(N653="snížená",J653,0)</f>
        <v>0</v>
      </c>
      <c r="BG653" s="233">
        <f>IF(N653="zákl. přenesená",J653,0)</f>
        <v>0</v>
      </c>
      <c r="BH653" s="233">
        <f>IF(N653="sníž. přenesená",J653,0)</f>
        <v>0</v>
      </c>
      <c r="BI653" s="233">
        <f>IF(N653="nulová",J653,0)</f>
        <v>0</v>
      </c>
      <c r="BJ653" s="24" t="s">
        <v>90</v>
      </c>
      <c r="BK653" s="233">
        <f>ROUND(I653*H653,2)</f>
        <v>0</v>
      </c>
      <c r="BL653" s="24" t="s">
        <v>177</v>
      </c>
      <c r="BM653" s="24" t="s">
        <v>812</v>
      </c>
    </row>
    <row r="654" s="13" customFormat="1">
      <c r="B654" s="276"/>
      <c r="C654" s="277"/>
      <c r="D654" s="234" t="s">
        <v>182</v>
      </c>
      <c r="E654" s="278" t="s">
        <v>80</v>
      </c>
      <c r="F654" s="279" t="s">
        <v>490</v>
      </c>
      <c r="G654" s="277"/>
      <c r="H654" s="278" t="s">
        <v>80</v>
      </c>
      <c r="I654" s="280"/>
      <c r="J654" s="277"/>
      <c r="K654" s="277"/>
      <c r="L654" s="281"/>
      <c r="M654" s="282"/>
      <c r="N654" s="283"/>
      <c r="O654" s="283"/>
      <c r="P654" s="283"/>
      <c r="Q654" s="283"/>
      <c r="R654" s="283"/>
      <c r="S654" s="283"/>
      <c r="T654" s="284"/>
      <c r="AT654" s="285" t="s">
        <v>182</v>
      </c>
      <c r="AU654" s="285" t="s">
        <v>92</v>
      </c>
      <c r="AV654" s="13" t="s">
        <v>90</v>
      </c>
      <c r="AW654" s="13" t="s">
        <v>44</v>
      </c>
      <c r="AX654" s="13" t="s">
        <v>82</v>
      </c>
      <c r="AY654" s="285" t="s">
        <v>157</v>
      </c>
    </row>
    <row r="655" s="11" customFormat="1">
      <c r="B655" s="237"/>
      <c r="C655" s="238"/>
      <c r="D655" s="234" t="s">
        <v>182</v>
      </c>
      <c r="E655" s="239" t="s">
        <v>80</v>
      </c>
      <c r="F655" s="240" t="s">
        <v>813</v>
      </c>
      <c r="G655" s="238"/>
      <c r="H655" s="241">
        <v>69.566000000000002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AT655" s="247" t="s">
        <v>182</v>
      </c>
      <c r="AU655" s="247" t="s">
        <v>92</v>
      </c>
      <c r="AV655" s="11" t="s">
        <v>92</v>
      </c>
      <c r="AW655" s="11" t="s">
        <v>44</v>
      </c>
      <c r="AX655" s="11" t="s">
        <v>82</v>
      </c>
      <c r="AY655" s="247" t="s">
        <v>157</v>
      </c>
    </row>
    <row r="656" s="13" customFormat="1">
      <c r="B656" s="276"/>
      <c r="C656" s="277"/>
      <c r="D656" s="234" t="s">
        <v>182</v>
      </c>
      <c r="E656" s="278" t="s">
        <v>80</v>
      </c>
      <c r="F656" s="279" t="s">
        <v>494</v>
      </c>
      <c r="G656" s="277"/>
      <c r="H656" s="278" t="s">
        <v>80</v>
      </c>
      <c r="I656" s="280"/>
      <c r="J656" s="277"/>
      <c r="K656" s="277"/>
      <c r="L656" s="281"/>
      <c r="M656" s="282"/>
      <c r="N656" s="283"/>
      <c r="O656" s="283"/>
      <c r="P656" s="283"/>
      <c r="Q656" s="283"/>
      <c r="R656" s="283"/>
      <c r="S656" s="283"/>
      <c r="T656" s="284"/>
      <c r="AT656" s="285" t="s">
        <v>182</v>
      </c>
      <c r="AU656" s="285" t="s">
        <v>92</v>
      </c>
      <c r="AV656" s="13" t="s">
        <v>90</v>
      </c>
      <c r="AW656" s="13" t="s">
        <v>44</v>
      </c>
      <c r="AX656" s="13" t="s">
        <v>82</v>
      </c>
      <c r="AY656" s="285" t="s">
        <v>157</v>
      </c>
    </row>
    <row r="657" s="11" customFormat="1">
      <c r="B657" s="237"/>
      <c r="C657" s="238"/>
      <c r="D657" s="234" t="s">
        <v>182</v>
      </c>
      <c r="E657" s="239" t="s">
        <v>80</v>
      </c>
      <c r="F657" s="240" t="s">
        <v>814</v>
      </c>
      <c r="G657" s="238"/>
      <c r="H657" s="241">
        <v>75.802999999999997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AT657" s="247" t="s">
        <v>182</v>
      </c>
      <c r="AU657" s="247" t="s">
        <v>92</v>
      </c>
      <c r="AV657" s="11" t="s">
        <v>92</v>
      </c>
      <c r="AW657" s="11" t="s">
        <v>44</v>
      </c>
      <c r="AX657" s="11" t="s">
        <v>82</v>
      </c>
      <c r="AY657" s="247" t="s">
        <v>157</v>
      </c>
    </row>
    <row r="658" s="12" customFormat="1">
      <c r="B658" s="248"/>
      <c r="C658" s="249"/>
      <c r="D658" s="234" t="s">
        <v>182</v>
      </c>
      <c r="E658" s="250" t="s">
        <v>80</v>
      </c>
      <c r="F658" s="251" t="s">
        <v>183</v>
      </c>
      <c r="G658" s="249"/>
      <c r="H658" s="252">
        <v>145.369</v>
      </c>
      <c r="I658" s="253"/>
      <c r="J658" s="249"/>
      <c r="K658" s="249"/>
      <c r="L658" s="254"/>
      <c r="M658" s="255"/>
      <c r="N658" s="256"/>
      <c r="O658" s="256"/>
      <c r="P658" s="256"/>
      <c r="Q658" s="256"/>
      <c r="R658" s="256"/>
      <c r="S658" s="256"/>
      <c r="T658" s="257"/>
      <c r="AT658" s="258" t="s">
        <v>182</v>
      </c>
      <c r="AU658" s="258" t="s">
        <v>92</v>
      </c>
      <c r="AV658" s="12" t="s">
        <v>177</v>
      </c>
      <c r="AW658" s="12" t="s">
        <v>44</v>
      </c>
      <c r="AX658" s="12" t="s">
        <v>90</v>
      </c>
      <c r="AY658" s="258" t="s">
        <v>157</v>
      </c>
    </row>
    <row r="659" s="1" customFormat="1" ht="25.5" customHeight="1">
      <c r="B659" s="47"/>
      <c r="C659" s="222" t="s">
        <v>815</v>
      </c>
      <c r="D659" s="222" t="s">
        <v>160</v>
      </c>
      <c r="E659" s="223" t="s">
        <v>816</v>
      </c>
      <c r="F659" s="224" t="s">
        <v>817</v>
      </c>
      <c r="G659" s="225" t="s">
        <v>379</v>
      </c>
      <c r="H659" s="226">
        <v>145.369</v>
      </c>
      <c r="I659" s="227"/>
      <c r="J659" s="228">
        <f>ROUND(I659*H659,2)</f>
        <v>0</v>
      </c>
      <c r="K659" s="224" t="s">
        <v>164</v>
      </c>
      <c r="L659" s="73"/>
      <c r="M659" s="229" t="s">
        <v>80</v>
      </c>
      <c r="N659" s="230" t="s">
        <v>52</v>
      </c>
      <c r="O659" s="48"/>
      <c r="P659" s="231">
        <f>O659*H659</f>
        <v>0</v>
      </c>
      <c r="Q659" s="231">
        <v>4.0000000000000003E-05</v>
      </c>
      <c r="R659" s="231">
        <f>Q659*H659</f>
        <v>0.0058147600000000004</v>
      </c>
      <c r="S659" s="231">
        <v>0</v>
      </c>
      <c r="T659" s="232">
        <f>S659*H659</f>
        <v>0</v>
      </c>
      <c r="AR659" s="24" t="s">
        <v>177</v>
      </c>
      <c r="AT659" s="24" t="s">
        <v>160</v>
      </c>
      <c r="AU659" s="24" t="s">
        <v>92</v>
      </c>
      <c r="AY659" s="24" t="s">
        <v>157</v>
      </c>
      <c r="BE659" s="233">
        <f>IF(N659="základní",J659,0)</f>
        <v>0</v>
      </c>
      <c r="BF659" s="233">
        <f>IF(N659="snížená",J659,0)</f>
        <v>0</v>
      </c>
      <c r="BG659" s="233">
        <f>IF(N659="zákl. přenesená",J659,0)</f>
        <v>0</v>
      </c>
      <c r="BH659" s="233">
        <f>IF(N659="sníž. přenesená",J659,0)</f>
        <v>0</v>
      </c>
      <c r="BI659" s="233">
        <f>IF(N659="nulová",J659,0)</f>
        <v>0</v>
      </c>
      <c r="BJ659" s="24" t="s">
        <v>90</v>
      </c>
      <c r="BK659" s="233">
        <f>ROUND(I659*H659,2)</f>
        <v>0</v>
      </c>
      <c r="BL659" s="24" t="s">
        <v>177</v>
      </c>
      <c r="BM659" s="24" t="s">
        <v>818</v>
      </c>
    </row>
    <row r="660" s="13" customFormat="1">
      <c r="B660" s="276"/>
      <c r="C660" s="277"/>
      <c r="D660" s="234" t="s">
        <v>182</v>
      </c>
      <c r="E660" s="278" t="s">
        <v>80</v>
      </c>
      <c r="F660" s="279" t="s">
        <v>490</v>
      </c>
      <c r="G660" s="277"/>
      <c r="H660" s="278" t="s">
        <v>80</v>
      </c>
      <c r="I660" s="280"/>
      <c r="J660" s="277"/>
      <c r="K660" s="277"/>
      <c r="L660" s="281"/>
      <c r="M660" s="282"/>
      <c r="N660" s="283"/>
      <c r="O660" s="283"/>
      <c r="P660" s="283"/>
      <c r="Q660" s="283"/>
      <c r="R660" s="283"/>
      <c r="S660" s="283"/>
      <c r="T660" s="284"/>
      <c r="AT660" s="285" t="s">
        <v>182</v>
      </c>
      <c r="AU660" s="285" t="s">
        <v>92</v>
      </c>
      <c r="AV660" s="13" t="s">
        <v>90</v>
      </c>
      <c r="AW660" s="13" t="s">
        <v>44</v>
      </c>
      <c r="AX660" s="13" t="s">
        <v>82</v>
      </c>
      <c r="AY660" s="285" t="s">
        <v>157</v>
      </c>
    </row>
    <row r="661" s="11" customFormat="1">
      <c r="B661" s="237"/>
      <c r="C661" s="238"/>
      <c r="D661" s="234" t="s">
        <v>182</v>
      </c>
      <c r="E661" s="239" t="s">
        <v>80</v>
      </c>
      <c r="F661" s="240" t="s">
        <v>813</v>
      </c>
      <c r="G661" s="238"/>
      <c r="H661" s="241">
        <v>69.566000000000002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AT661" s="247" t="s">
        <v>182</v>
      </c>
      <c r="AU661" s="247" t="s">
        <v>92</v>
      </c>
      <c r="AV661" s="11" t="s">
        <v>92</v>
      </c>
      <c r="AW661" s="11" t="s">
        <v>44</v>
      </c>
      <c r="AX661" s="11" t="s">
        <v>82</v>
      </c>
      <c r="AY661" s="247" t="s">
        <v>157</v>
      </c>
    </row>
    <row r="662" s="13" customFormat="1">
      <c r="B662" s="276"/>
      <c r="C662" s="277"/>
      <c r="D662" s="234" t="s">
        <v>182</v>
      </c>
      <c r="E662" s="278" t="s">
        <v>80</v>
      </c>
      <c r="F662" s="279" t="s">
        <v>494</v>
      </c>
      <c r="G662" s="277"/>
      <c r="H662" s="278" t="s">
        <v>80</v>
      </c>
      <c r="I662" s="280"/>
      <c r="J662" s="277"/>
      <c r="K662" s="277"/>
      <c r="L662" s="281"/>
      <c r="M662" s="282"/>
      <c r="N662" s="283"/>
      <c r="O662" s="283"/>
      <c r="P662" s="283"/>
      <c r="Q662" s="283"/>
      <c r="R662" s="283"/>
      <c r="S662" s="283"/>
      <c r="T662" s="284"/>
      <c r="AT662" s="285" t="s">
        <v>182</v>
      </c>
      <c r="AU662" s="285" t="s">
        <v>92</v>
      </c>
      <c r="AV662" s="13" t="s">
        <v>90</v>
      </c>
      <c r="AW662" s="13" t="s">
        <v>44</v>
      </c>
      <c r="AX662" s="13" t="s">
        <v>82</v>
      </c>
      <c r="AY662" s="285" t="s">
        <v>157</v>
      </c>
    </row>
    <row r="663" s="11" customFormat="1">
      <c r="B663" s="237"/>
      <c r="C663" s="238"/>
      <c r="D663" s="234" t="s">
        <v>182</v>
      </c>
      <c r="E663" s="239" t="s">
        <v>80</v>
      </c>
      <c r="F663" s="240" t="s">
        <v>814</v>
      </c>
      <c r="G663" s="238"/>
      <c r="H663" s="241">
        <v>75.802999999999997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AT663" s="247" t="s">
        <v>182</v>
      </c>
      <c r="AU663" s="247" t="s">
        <v>92</v>
      </c>
      <c r="AV663" s="11" t="s">
        <v>92</v>
      </c>
      <c r="AW663" s="11" t="s">
        <v>44</v>
      </c>
      <c r="AX663" s="11" t="s">
        <v>82</v>
      </c>
      <c r="AY663" s="247" t="s">
        <v>157</v>
      </c>
    </row>
    <row r="664" s="12" customFormat="1">
      <c r="B664" s="248"/>
      <c r="C664" s="249"/>
      <c r="D664" s="234" t="s">
        <v>182</v>
      </c>
      <c r="E664" s="250" t="s">
        <v>80</v>
      </c>
      <c r="F664" s="251" t="s">
        <v>183</v>
      </c>
      <c r="G664" s="249"/>
      <c r="H664" s="252">
        <v>145.369</v>
      </c>
      <c r="I664" s="253"/>
      <c r="J664" s="249"/>
      <c r="K664" s="249"/>
      <c r="L664" s="254"/>
      <c r="M664" s="255"/>
      <c r="N664" s="256"/>
      <c r="O664" s="256"/>
      <c r="P664" s="256"/>
      <c r="Q664" s="256"/>
      <c r="R664" s="256"/>
      <c r="S664" s="256"/>
      <c r="T664" s="257"/>
      <c r="AT664" s="258" t="s">
        <v>182</v>
      </c>
      <c r="AU664" s="258" t="s">
        <v>92</v>
      </c>
      <c r="AV664" s="12" t="s">
        <v>177</v>
      </c>
      <c r="AW664" s="12" t="s">
        <v>44</v>
      </c>
      <c r="AX664" s="12" t="s">
        <v>90</v>
      </c>
      <c r="AY664" s="258" t="s">
        <v>157</v>
      </c>
    </row>
    <row r="665" s="1" customFormat="1" ht="38.25" customHeight="1">
      <c r="B665" s="47"/>
      <c r="C665" s="222" t="s">
        <v>819</v>
      </c>
      <c r="D665" s="222" t="s">
        <v>160</v>
      </c>
      <c r="E665" s="223" t="s">
        <v>820</v>
      </c>
      <c r="F665" s="224" t="s">
        <v>821</v>
      </c>
      <c r="G665" s="225" t="s">
        <v>505</v>
      </c>
      <c r="H665" s="226">
        <v>4.7850000000000001</v>
      </c>
      <c r="I665" s="227"/>
      <c r="J665" s="228">
        <f>ROUND(I665*H665,2)</f>
        <v>0</v>
      </c>
      <c r="K665" s="224" t="s">
        <v>164</v>
      </c>
      <c r="L665" s="73"/>
      <c r="M665" s="229" t="s">
        <v>80</v>
      </c>
      <c r="N665" s="230" t="s">
        <v>52</v>
      </c>
      <c r="O665" s="48"/>
      <c r="P665" s="231">
        <f>O665*H665</f>
        <v>0</v>
      </c>
      <c r="Q665" s="231">
        <v>1.0383</v>
      </c>
      <c r="R665" s="231">
        <f>Q665*H665</f>
        <v>4.9682655000000002</v>
      </c>
      <c r="S665" s="231">
        <v>0</v>
      </c>
      <c r="T665" s="232">
        <f>S665*H665</f>
        <v>0</v>
      </c>
      <c r="AR665" s="24" t="s">
        <v>177</v>
      </c>
      <c r="AT665" s="24" t="s">
        <v>160</v>
      </c>
      <c r="AU665" s="24" t="s">
        <v>92</v>
      </c>
      <c r="AY665" s="24" t="s">
        <v>157</v>
      </c>
      <c r="BE665" s="233">
        <f>IF(N665="základní",J665,0)</f>
        <v>0</v>
      </c>
      <c r="BF665" s="233">
        <f>IF(N665="snížená",J665,0)</f>
        <v>0</v>
      </c>
      <c r="BG665" s="233">
        <f>IF(N665="zákl. přenesená",J665,0)</f>
        <v>0</v>
      </c>
      <c r="BH665" s="233">
        <f>IF(N665="sníž. přenesená",J665,0)</f>
        <v>0</v>
      </c>
      <c r="BI665" s="233">
        <f>IF(N665="nulová",J665,0)</f>
        <v>0</v>
      </c>
      <c r="BJ665" s="24" t="s">
        <v>90</v>
      </c>
      <c r="BK665" s="233">
        <f>ROUND(I665*H665,2)</f>
        <v>0</v>
      </c>
      <c r="BL665" s="24" t="s">
        <v>177</v>
      </c>
      <c r="BM665" s="24" t="s">
        <v>822</v>
      </c>
    </row>
    <row r="666" s="1" customFormat="1">
      <c r="B666" s="47"/>
      <c r="C666" s="75"/>
      <c r="D666" s="234" t="s">
        <v>167</v>
      </c>
      <c r="E666" s="75"/>
      <c r="F666" s="235" t="s">
        <v>823</v>
      </c>
      <c r="G666" s="75"/>
      <c r="H666" s="75"/>
      <c r="I666" s="192"/>
      <c r="J666" s="75"/>
      <c r="K666" s="75"/>
      <c r="L666" s="73"/>
      <c r="M666" s="236"/>
      <c r="N666" s="48"/>
      <c r="O666" s="48"/>
      <c r="P666" s="48"/>
      <c r="Q666" s="48"/>
      <c r="R666" s="48"/>
      <c r="S666" s="48"/>
      <c r="T666" s="96"/>
      <c r="AT666" s="24" t="s">
        <v>167</v>
      </c>
      <c r="AU666" s="24" t="s">
        <v>92</v>
      </c>
    </row>
    <row r="667" s="13" customFormat="1">
      <c r="B667" s="276"/>
      <c r="C667" s="277"/>
      <c r="D667" s="234" t="s">
        <v>182</v>
      </c>
      <c r="E667" s="278" t="s">
        <v>80</v>
      </c>
      <c r="F667" s="279" t="s">
        <v>783</v>
      </c>
      <c r="G667" s="277"/>
      <c r="H667" s="278" t="s">
        <v>80</v>
      </c>
      <c r="I667" s="280"/>
      <c r="J667" s="277"/>
      <c r="K667" s="277"/>
      <c r="L667" s="281"/>
      <c r="M667" s="282"/>
      <c r="N667" s="283"/>
      <c r="O667" s="283"/>
      <c r="P667" s="283"/>
      <c r="Q667" s="283"/>
      <c r="R667" s="283"/>
      <c r="S667" s="283"/>
      <c r="T667" s="284"/>
      <c r="AT667" s="285" t="s">
        <v>182</v>
      </c>
      <c r="AU667" s="285" t="s">
        <v>92</v>
      </c>
      <c r="AV667" s="13" t="s">
        <v>90</v>
      </c>
      <c r="AW667" s="13" t="s">
        <v>44</v>
      </c>
      <c r="AX667" s="13" t="s">
        <v>82</v>
      </c>
      <c r="AY667" s="285" t="s">
        <v>157</v>
      </c>
    </row>
    <row r="668" s="11" customFormat="1">
      <c r="B668" s="237"/>
      <c r="C668" s="238"/>
      <c r="D668" s="234" t="s">
        <v>182</v>
      </c>
      <c r="E668" s="239" t="s">
        <v>80</v>
      </c>
      <c r="F668" s="240" t="s">
        <v>784</v>
      </c>
      <c r="G668" s="238"/>
      <c r="H668" s="241">
        <v>5.3499999999999996</v>
      </c>
      <c r="I668" s="242"/>
      <c r="J668" s="238"/>
      <c r="K668" s="238"/>
      <c r="L668" s="243"/>
      <c r="M668" s="244"/>
      <c r="N668" s="245"/>
      <c r="O668" s="245"/>
      <c r="P668" s="245"/>
      <c r="Q668" s="245"/>
      <c r="R668" s="245"/>
      <c r="S668" s="245"/>
      <c r="T668" s="246"/>
      <c r="AT668" s="247" t="s">
        <v>182</v>
      </c>
      <c r="AU668" s="247" t="s">
        <v>92</v>
      </c>
      <c r="AV668" s="11" t="s">
        <v>92</v>
      </c>
      <c r="AW668" s="11" t="s">
        <v>44</v>
      </c>
      <c r="AX668" s="11" t="s">
        <v>82</v>
      </c>
      <c r="AY668" s="247" t="s">
        <v>157</v>
      </c>
    </row>
    <row r="669" s="13" customFormat="1">
      <c r="B669" s="276"/>
      <c r="C669" s="277"/>
      <c r="D669" s="234" t="s">
        <v>182</v>
      </c>
      <c r="E669" s="278" t="s">
        <v>80</v>
      </c>
      <c r="F669" s="279" t="s">
        <v>785</v>
      </c>
      <c r="G669" s="277"/>
      <c r="H669" s="278" t="s">
        <v>80</v>
      </c>
      <c r="I669" s="280"/>
      <c r="J669" s="277"/>
      <c r="K669" s="277"/>
      <c r="L669" s="281"/>
      <c r="M669" s="282"/>
      <c r="N669" s="283"/>
      <c r="O669" s="283"/>
      <c r="P669" s="283"/>
      <c r="Q669" s="283"/>
      <c r="R669" s="283"/>
      <c r="S669" s="283"/>
      <c r="T669" s="284"/>
      <c r="AT669" s="285" t="s">
        <v>182</v>
      </c>
      <c r="AU669" s="285" t="s">
        <v>92</v>
      </c>
      <c r="AV669" s="13" t="s">
        <v>90</v>
      </c>
      <c r="AW669" s="13" t="s">
        <v>44</v>
      </c>
      <c r="AX669" s="13" t="s">
        <v>82</v>
      </c>
      <c r="AY669" s="285" t="s">
        <v>157</v>
      </c>
    </row>
    <row r="670" s="11" customFormat="1">
      <c r="B670" s="237"/>
      <c r="C670" s="238"/>
      <c r="D670" s="234" t="s">
        <v>182</v>
      </c>
      <c r="E670" s="239" t="s">
        <v>80</v>
      </c>
      <c r="F670" s="240" t="s">
        <v>786</v>
      </c>
      <c r="G670" s="238"/>
      <c r="H670" s="241">
        <v>5.4660000000000002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AT670" s="247" t="s">
        <v>182</v>
      </c>
      <c r="AU670" s="247" t="s">
        <v>92</v>
      </c>
      <c r="AV670" s="11" t="s">
        <v>92</v>
      </c>
      <c r="AW670" s="11" t="s">
        <v>44</v>
      </c>
      <c r="AX670" s="11" t="s">
        <v>82</v>
      </c>
      <c r="AY670" s="247" t="s">
        <v>157</v>
      </c>
    </row>
    <row r="671" s="13" customFormat="1">
      <c r="B671" s="276"/>
      <c r="C671" s="277"/>
      <c r="D671" s="234" t="s">
        <v>182</v>
      </c>
      <c r="E671" s="278" t="s">
        <v>80</v>
      </c>
      <c r="F671" s="279" t="s">
        <v>787</v>
      </c>
      <c r="G671" s="277"/>
      <c r="H671" s="278" t="s">
        <v>80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182</v>
      </c>
      <c r="AU671" s="285" t="s">
        <v>92</v>
      </c>
      <c r="AV671" s="13" t="s">
        <v>90</v>
      </c>
      <c r="AW671" s="13" t="s">
        <v>44</v>
      </c>
      <c r="AX671" s="13" t="s">
        <v>82</v>
      </c>
      <c r="AY671" s="285" t="s">
        <v>157</v>
      </c>
    </row>
    <row r="672" s="11" customFormat="1">
      <c r="B672" s="237"/>
      <c r="C672" s="238"/>
      <c r="D672" s="234" t="s">
        <v>182</v>
      </c>
      <c r="E672" s="239" t="s">
        <v>80</v>
      </c>
      <c r="F672" s="240" t="s">
        <v>788</v>
      </c>
      <c r="G672" s="238"/>
      <c r="H672" s="241">
        <v>5.4109999999999996</v>
      </c>
      <c r="I672" s="242"/>
      <c r="J672" s="238"/>
      <c r="K672" s="238"/>
      <c r="L672" s="243"/>
      <c r="M672" s="244"/>
      <c r="N672" s="245"/>
      <c r="O672" s="245"/>
      <c r="P672" s="245"/>
      <c r="Q672" s="245"/>
      <c r="R672" s="245"/>
      <c r="S672" s="245"/>
      <c r="T672" s="246"/>
      <c r="AT672" s="247" t="s">
        <v>182</v>
      </c>
      <c r="AU672" s="247" t="s">
        <v>92</v>
      </c>
      <c r="AV672" s="11" t="s">
        <v>92</v>
      </c>
      <c r="AW672" s="11" t="s">
        <v>44</v>
      </c>
      <c r="AX672" s="11" t="s">
        <v>82</v>
      </c>
      <c r="AY672" s="247" t="s">
        <v>157</v>
      </c>
    </row>
    <row r="673" s="13" customFormat="1">
      <c r="B673" s="276"/>
      <c r="C673" s="277"/>
      <c r="D673" s="234" t="s">
        <v>182</v>
      </c>
      <c r="E673" s="278" t="s">
        <v>80</v>
      </c>
      <c r="F673" s="279" t="s">
        <v>789</v>
      </c>
      <c r="G673" s="277"/>
      <c r="H673" s="278" t="s">
        <v>80</v>
      </c>
      <c r="I673" s="280"/>
      <c r="J673" s="277"/>
      <c r="K673" s="277"/>
      <c r="L673" s="281"/>
      <c r="M673" s="282"/>
      <c r="N673" s="283"/>
      <c r="O673" s="283"/>
      <c r="P673" s="283"/>
      <c r="Q673" s="283"/>
      <c r="R673" s="283"/>
      <c r="S673" s="283"/>
      <c r="T673" s="284"/>
      <c r="AT673" s="285" t="s">
        <v>182</v>
      </c>
      <c r="AU673" s="285" t="s">
        <v>92</v>
      </c>
      <c r="AV673" s="13" t="s">
        <v>90</v>
      </c>
      <c r="AW673" s="13" t="s">
        <v>44</v>
      </c>
      <c r="AX673" s="13" t="s">
        <v>82</v>
      </c>
      <c r="AY673" s="285" t="s">
        <v>157</v>
      </c>
    </row>
    <row r="674" s="11" customFormat="1">
      <c r="B674" s="237"/>
      <c r="C674" s="238"/>
      <c r="D674" s="234" t="s">
        <v>182</v>
      </c>
      <c r="E674" s="239" t="s">
        <v>80</v>
      </c>
      <c r="F674" s="240" t="s">
        <v>790</v>
      </c>
      <c r="G674" s="238"/>
      <c r="H674" s="241">
        <v>5.5250000000000004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AT674" s="247" t="s">
        <v>182</v>
      </c>
      <c r="AU674" s="247" t="s">
        <v>92</v>
      </c>
      <c r="AV674" s="11" t="s">
        <v>92</v>
      </c>
      <c r="AW674" s="11" t="s">
        <v>44</v>
      </c>
      <c r="AX674" s="11" t="s">
        <v>82</v>
      </c>
      <c r="AY674" s="247" t="s">
        <v>157</v>
      </c>
    </row>
    <row r="675" s="12" customFormat="1">
      <c r="B675" s="248"/>
      <c r="C675" s="249"/>
      <c r="D675" s="234" t="s">
        <v>182</v>
      </c>
      <c r="E675" s="250" t="s">
        <v>80</v>
      </c>
      <c r="F675" s="251" t="s">
        <v>183</v>
      </c>
      <c r="G675" s="249"/>
      <c r="H675" s="252">
        <v>21.751999999999999</v>
      </c>
      <c r="I675" s="253"/>
      <c r="J675" s="249"/>
      <c r="K675" s="249"/>
      <c r="L675" s="254"/>
      <c r="M675" s="255"/>
      <c r="N675" s="256"/>
      <c r="O675" s="256"/>
      <c r="P675" s="256"/>
      <c r="Q675" s="256"/>
      <c r="R675" s="256"/>
      <c r="S675" s="256"/>
      <c r="T675" s="257"/>
      <c r="AT675" s="258" t="s">
        <v>182</v>
      </c>
      <c r="AU675" s="258" t="s">
        <v>92</v>
      </c>
      <c r="AV675" s="12" t="s">
        <v>177</v>
      </c>
      <c r="AW675" s="12" t="s">
        <v>44</v>
      </c>
      <c r="AX675" s="12" t="s">
        <v>82</v>
      </c>
      <c r="AY675" s="258" t="s">
        <v>157</v>
      </c>
    </row>
    <row r="676" s="11" customFormat="1">
      <c r="B676" s="237"/>
      <c r="C676" s="238"/>
      <c r="D676" s="234" t="s">
        <v>182</v>
      </c>
      <c r="E676" s="239" t="s">
        <v>80</v>
      </c>
      <c r="F676" s="240" t="s">
        <v>824</v>
      </c>
      <c r="G676" s="238"/>
      <c r="H676" s="241">
        <v>4.7850000000000001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AT676" s="247" t="s">
        <v>182</v>
      </c>
      <c r="AU676" s="247" t="s">
        <v>92</v>
      </c>
      <c r="AV676" s="11" t="s">
        <v>92</v>
      </c>
      <c r="AW676" s="11" t="s">
        <v>44</v>
      </c>
      <c r="AX676" s="11" t="s">
        <v>90</v>
      </c>
      <c r="AY676" s="247" t="s">
        <v>157</v>
      </c>
    </row>
    <row r="677" s="1" customFormat="1" ht="38.25" customHeight="1">
      <c r="B677" s="47"/>
      <c r="C677" s="222" t="s">
        <v>825</v>
      </c>
      <c r="D677" s="222" t="s">
        <v>160</v>
      </c>
      <c r="E677" s="223" t="s">
        <v>826</v>
      </c>
      <c r="F677" s="224" t="s">
        <v>827</v>
      </c>
      <c r="G677" s="225" t="s">
        <v>505</v>
      </c>
      <c r="H677" s="226">
        <v>7.6639999999999997</v>
      </c>
      <c r="I677" s="227"/>
      <c r="J677" s="228">
        <f>ROUND(I677*H677,2)</f>
        <v>0</v>
      </c>
      <c r="K677" s="224" t="s">
        <v>164</v>
      </c>
      <c r="L677" s="73"/>
      <c r="M677" s="229" t="s">
        <v>80</v>
      </c>
      <c r="N677" s="230" t="s">
        <v>52</v>
      </c>
      <c r="O677" s="48"/>
      <c r="P677" s="231">
        <f>O677*H677</f>
        <v>0</v>
      </c>
      <c r="Q677" s="231">
        <v>1.0763700000000001</v>
      </c>
      <c r="R677" s="231">
        <f>Q677*H677</f>
        <v>8.24929968</v>
      </c>
      <c r="S677" s="231">
        <v>0</v>
      </c>
      <c r="T677" s="232">
        <f>S677*H677</f>
        <v>0</v>
      </c>
      <c r="AR677" s="24" t="s">
        <v>177</v>
      </c>
      <c r="AT677" s="24" t="s">
        <v>160</v>
      </c>
      <c r="AU677" s="24" t="s">
        <v>92</v>
      </c>
      <c r="AY677" s="24" t="s">
        <v>157</v>
      </c>
      <c r="BE677" s="233">
        <f>IF(N677="základní",J677,0)</f>
        <v>0</v>
      </c>
      <c r="BF677" s="233">
        <f>IF(N677="snížená",J677,0)</f>
        <v>0</v>
      </c>
      <c r="BG677" s="233">
        <f>IF(N677="zákl. přenesená",J677,0)</f>
        <v>0</v>
      </c>
      <c r="BH677" s="233">
        <f>IF(N677="sníž. přenesená",J677,0)</f>
        <v>0</v>
      </c>
      <c r="BI677" s="233">
        <f>IF(N677="nulová",J677,0)</f>
        <v>0</v>
      </c>
      <c r="BJ677" s="24" t="s">
        <v>90</v>
      </c>
      <c r="BK677" s="233">
        <f>ROUND(I677*H677,2)</f>
        <v>0</v>
      </c>
      <c r="BL677" s="24" t="s">
        <v>177</v>
      </c>
      <c r="BM677" s="24" t="s">
        <v>828</v>
      </c>
    </row>
    <row r="678" s="1" customFormat="1">
      <c r="B678" s="47"/>
      <c r="C678" s="75"/>
      <c r="D678" s="234" t="s">
        <v>167</v>
      </c>
      <c r="E678" s="75"/>
      <c r="F678" s="235" t="s">
        <v>823</v>
      </c>
      <c r="G678" s="75"/>
      <c r="H678" s="75"/>
      <c r="I678" s="192"/>
      <c r="J678" s="75"/>
      <c r="K678" s="75"/>
      <c r="L678" s="73"/>
      <c r="M678" s="236"/>
      <c r="N678" s="48"/>
      <c r="O678" s="48"/>
      <c r="P678" s="48"/>
      <c r="Q678" s="48"/>
      <c r="R678" s="48"/>
      <c r="S678" s="48"/>
      <c r="T678" s="96"/>
      <c r="AT678" s="24" t="s">
        <v>167</v>
      </c>
      <c r="AU678" s="24" t="s">
        <v>92</v>
      </c>
    </row>
    <row r="679" s="13" customFormat="1">
      <c r="B679" s="276"/>
      <c r="C679" s="277"/>
      <c r="D679" s="234" t="s">
        <v>182</v>
      </c>
      <c r="E679" s="278" t="s">
        <v>80</v>
      </c>
      <c r="F679" s="279" t="s">
        <v>490</v>
      </c>
      <c r="G679" s="277"/>
      <c r="H679" s="278" t="s">
        <v>80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182</v>
      </c>
      <c r="AU679" s="285" t="s">
        <v>92</v>
      </c>
      <c r="AV679" s="13" t="s">
        <v>90</v>
      </c>
      <c r="AW679" s="13" t="s">
        <v>44</v>
      </c>
      <c r="AX679" s="13" t="s">
        <v>82</v>
      </c>
      <c r="AY679" s="285" t="s">
        <v>157</v>
      </c>
    </row>
    <row r="680" s="11" customFormat="1">
      <c r="B680" s="237"/>
      <c r="C680" s="238"/>
      <c r="D680" s="234" t="s">
        <v>182</v>
      </c>
      <c r="E680" s="239" t="s">
        <v>80</v>
      </c>
      <c r="F680" s="240" t="s">
        <v>795</v>
      </c>
      <c r="G680" s="238"/>
      <c r="H680" s="241">
        <v>16.670999999999999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AT680" s="247" t="s">
        <v>182</v>
      </c>
      <c r="AU680" s="247" t="s">
        <v>92</v>
      </c>
      <c r="AV680" s="11" t="s">
        <v>92</v>
      </c>
      <c r="AW680" s="11" t="s">
        <v>44</v>
      </c>
      <c r="AX680" s="11" t="s">
        <v>82</v>
      </c>
      <c r="AY680" s="247" t="s">
        <v>157</v>
      </c>
    </row>
    <row r="681" s="13" customFormat="1">
      <c r="B681" s="276"/>
      <c r="C681" s="277"/>
      <c r="D681" s="234" t="s">
        <v>182</v>
      </c>
      <c r="E681" s="278" t="s">
        <v>80</v>
      </c>
      <c r="F681" s="279" t="s">
        <v>494</v>
      </c>
      <c r="G681" s="277"/>
      <c r="H681" s="278" t="s">
        <v>80</v>
      </c>
      <c r="I681" s="280"/>
      <c r="J681" s="277"/>
      <c r="K681" s="277"/>
      <c r="L681" s="281"/>
      <c r="M681" s="282"/>
      <c r="N681" s="283"/>
      <c r="O681" s="283"/>
      <c r="P681" s="283"/>
      <c r="Q681" s="283"/>
      <c r="R681" s="283"/>
      <c r="S681" s="283"/>
      <c r="T681" s="284"/>
      <c r="AT681" s="285" t="s">
        <v>182</v>
      </c>
      <c r="AU681" s="285" t="s">
        <v>92</v>
      </c>
      <c r="AV681" s="13" t="s">
        <v>90</v>
      </c>
      <c r="AW681" s="13" t="s">
        <v>44</v>
      </c>
      <c r="AX681" s="13" t="s">
        <v>82</v>
      </c>
      <c r="AY681" s="285" t="s">
        <v>157</v>
      </c>
    </row>
    <row r="682" s="11" customFormat="1">
      <c r="B682" s="237"/>
      <c r="C682" s="238"/>
      <c r="D682" s="234" t="s">
        <v>182</v>
      </c>
      <c r="E682" s="239" t="s">
        <v>80</v>
      </c>
      <c r="F682" s="240" t="s">
        <v>796</v>
      </c>
      <c r="G682" s="238"/>
      <c r="H682" s="241">
        <v>18.167000000000002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AT682" s="247" t="s">
        <v>182</v>
      </c>
      <c r="AU682" s="247" t="s">
        <v>92</v>
      </c>
      <c r="AV682" s="11" t="s">
        <v>92</v>
      </c>
      <c r="AW682" s="11" t="s">
        <v>44</v>
      </c>
      <c r="AX682" s="11" t="s">
        <v>82</v>
      </c>
      <c r="AY682" s="247" t="s">
        <v>157</v>
      </c>
    </row>
    <row r="683" s="12" customFormat="1">
      <c r="B683" s="248"/>
      <c r="C683" s="249"/>
      <c r="D683" s="234" t="s">
        <v>182</v>
      </c>
      <c r="E683" s="250" t="s">
        <v>80</v>
      </c>
      <c r="F683" s="251" t="s">
        <v>183</v>
      </c>
      <c r="G683" s="249"/>
      <c r="H683" s="252">
        <v>34.838000000000001</v>
      </c>
      <c r="I683" s="253"/>
      <c r="J683" s="249"/>
      <c r="K683" s="249"/>
      <c r="L683" s="254"/>
      <c r="M683" s="255"/>
      <c r="N683" s="256"/>
      <c r="O683" s="256"/>
      <c r="P683" s="256"/>
      <c r="Q683" s="256"/>
      <c r="R683" s="256"/>
      <c r="S683" s="256"/>
      <c r="T683" s="257"/>
      <c r="AT683" s="258" t="s">
        <v>182</v>
      </c>
      <c r="AU683" s="258" t="s">
        <v>92</v>
      </c>
      <c r="AV683" s="12" t="s">
        <v>177</v>
      </c>
      <c r="AW683" s="12" t="s">
        <v>44</v>
      </c>
      <c r="AX683" s="12" t="s">
        <v>82</v>
      </c>
      <c r="AY683" s="258" t="s">
        <v>157</v>
      </c>
    </row>
    <row r="684" s="11" customFormat="1">
      <c r="B684" s="237"/>
      <c r="C684" s="238"/>
      <c r="D684" s="234" t="s">
        <v>182</v>
      </c>
      <c r="E684" s="239" t="s">
        <v>80</v>
      </c>
      <c r="F684" s="240" t="s">
        <v>829</v>
      </c>
      <c r="G684" s="238"/>
      <c r="H684" s="241">
        <v>7.6639999999999997</v>
      </c>
      <c r="I684" s="242"/>
      <c r="J684" s="238"/>
      <c r="K684" s="238"/>
      <c r="L684" s="243"/>
      <c r="M684" s="244"/>
      <c r="N684" s="245"/>
      <c r="O684" s="245"/>
      <c r="P684" s="245"/>
      <c r="Q684" s="245"/>
      <c r="R684" s="245"/>
      <c r="S684" s="245"/>
      <c r="T684" s="246"/>
      <c r="AT684" s="247" t="s">
        <v>182</v>
      </c>
      <c r="AU684" s="247" t="s">
        <v>92</v>
      </c>
      <c r="AV684" s="11" t="s">
        <v>92</v>
      </c>
      <c r="AW684" s="11" t="s">
        <v>44</v>
      </c>
      <c r="AX684" s="11" t="s">
        <v>90</v>
      </c>
      <c r="AY684" s="247" t="s">
        <v>157</v>
      </c>
    </row>
    <row r="685" s="1" customFormat="1" ht="25.5" customHeight="1">
      <c r="B685" s="47"/>
      <c r="C685" s="222" t="s">
        <v>830</v>
      </c>
      <c r="D685" s="222" t="s">
        <v>160</v>
      </c>
      <c r="E685" s="223" t="s">
        <v>831</v>
      </c>
      <c r="F685" s="224" t="s">
        <v>832</v>
      </c>
      <c r="G685" s="225" t="s">
        <v>281</v>
      </c>
      <c r="H685" s="226">
        <v>66</v>
      </c>
      <c r="I685" s="227"/>
      <c r="J685" s="228">
        <f>ROUND(I685*H685,2)</f>
        <v>0</v>
      </c>
      <c r="K685" s="224" t="s">
        <v>164</v>
      </c>
      <c r="L685" s="73"/>
      <c r="M685" s="229" t="s">
        <v>80</v>
      </c>
      <c r="N685" s="230" t="s">
        <v>52</v>
      </c>
      <c r="O685" s="48"/>
      <c r="P685" s="231">
        <f>O685*H685</f>
        <v>0</v>
      </c>
      <c r="Q685" s="231">
        <v>0</v>
      </c>
      <c r="R685" s="231">
        <f>Q685*H685</f>
        <v>0</v>
      </c>
      <c r="S685" s="231">
        <v>0</v>
      </c>
      <c r="T685" s="232">
        <f>S685*H685</f>
        <v>0</v>
      </c>
      <c r="AR685" s="24" t="s">
        <v>177</v>
      </c>
      <c r="AT685" s="24" t="s">
        <v>160</v>
      </c>
      <c r="AU685" s="24" t="s">
        <v>92</v>
      </c>
      <c r="AY685" s="24" t="s">
        <v>157</v>
      </c>
      <c r="BE685" s="233">
        <f>IF(N685="základní",J685,0)</f>
        <v>0</v>
      </c>
      <c r="BF685" s="233">
        <f>IF(N685="snížená",J685,0)</f>
        <v>0</v>
      </c>
      <c r="BG685" s="233">
        <f>IF(N685="zákl. přenesená",J685,0)</f>
        <v>0</v>
      </c>
      <c r="BH685" s="233">
        <f>IF(N685="sníž. přenesená",J685,0)</f>
        <v>0</v>
      </c>
      <c r="BI685" s="233">
        <f>IF(N685="nulová",J685,0)</f>
        <v>0</v>
      </c>
      <c r="BJ685" s="24" t="s">
        <v>90</v>
      </c>
      <c r="BK685" s="233">
        <f>ROUND(I685*H685,2)</f>
        <v>0</v>
      </c>
      <c r="BL685" s="24" t="s">
        <v>177</v>
      </c>
      <c r="BM685" s="24" t="s">
        <v>833</v>
      </c>
    </row>
    <row r="686" s="1" customFormat="1">
      <c r="B686" s="47"/>
      <c r="C686" s="75"/>
      <c r="D686" s="234" t="s">
        <v>167</v>
      </c>
      <c r="E686" s="75"/>
      <c r="F686" s="235" t="s">
        <v>834</v>
      </c>
      <c r="G686" s="75"/>
      <c r="H686" s="75"/>
      <c r="I686" s="192"/>
      <c r="J686" s="75"/>
      <c r="K686" s="75"/>
      <c r="L686" s="73"/>
      <c r="M686" s="236"/>
      <c r="N686" s="48"/>
      <c r="O686" s="48"/>
      <c r="P686" s="48"/>
      <c r="Q686" s="48"/>
      <c r="R686" s="48"/>
      <c r="S686" s="48"/>
      <c r="T686" s="96"/>
      <c r="AT686" s="24" t="s">
        <v>167</v>
      </c>
      <c r="AU686" s="24" t="s">
        <v>92</v>
      </c>
    </row>
    <row r="687" s="11" customFormat="1">
      <c r="B687" s="237"/>
      <c r="C687" s="238"/>
      <c r="D687" s="234" t="s">
        <v>182</v>
      </c>
      <c r="E687" s="239" t="s">
        <v>80</v>
      </c>
      <c r="F687" s="240" t="s">
        <v>835</v>
      </c>
      <c r="G687" s="238"/>
      <c r="H687" s="241">
        <v>66</v>
      </c>
      <c r="I687" s="242"/>
      <c r="J687" s="238"/>
      <c r="K687" s="238"/>
      <c r="L687" s="243"/>
      <c r="M687" s="244"/>
      <c r="N687" s="245"/>
      <c r="O687" s="245"/>
      <c r="P687" s="245"/>
      <c r="Q687" s="245"/>
      <c r="R687" s="245"/>
      <c r="S687" s="245"/>
      <c r="T687" s="246"/>
      <c r="AT687" s="247" t="s">
        <v>182</v>
      </c>
      <c r="AU687" s="247" t="s">
        <v>92</v>
      </c>
      <c r="AV687" s="11" t="s">
        <v>92</v>
      </c>
      <c r="AW687" s="11" t="s">
        <v>44</v>
      </c>
      <c r="AX687" s="11" t="s">
        <v>82</v>
      </c>
      <c r="AY687" s="247" t="s">
        <v>157</v>
      </c>
    </row>
    <row r="688" s="12" customFormat="1">
      <c r="B688" s="248"/>
      <c r="C688" s="249"/>
      <c r="D688" s="234" t="s">
        <v>182</v>
      </c>
      <c r="E688" s="250" t="s">
        <v>80</v>
      </c>
      <c r="F688" s="251" t="s">
        <v>183</v>
      </c>
      <c r="G688" s="249"/>
      <c r="H688" s="252">
        <v>66</v>
      </c>
      <c r="I688" s="253"/>
      <c r="J688" s="249"/>
      <c r="K688" s="249"/>
      <c r="L688" s="254"/>
      <c r="M688" s="255"/>
      <c r="N688" s="256"/>
      <c r="O688" s="256"/>
      <c r="P688" s="256"/>
      <c r="Q688" s="256"/>
      <c r="R688" s="256"/>
      <c r="S688" s="256"/>
      <c r="T688" s="257"/>
      <c r="AT688" s="258" t="s">
        <v>182</v>
      </c>
      <c r="AU688" s="258" t="s">
        <v>92</v>
      </c>
      <c r="AV688" s="12" t="s">
        <v>177</v>
      </c>
      <c r="AW688" s="12" t="s">
        <v>44</v>
      </c>
      <c r="AX688" s="12" t="s">
        <v>90</v>
      </c>
      <c r="AY688" s="258" t="s">
        <v>157</v>
      </c>
    </row>
    <row r="689" s="1" customFormat="1" ht="16.5" customHeight="1">
      <c r="B689" s="47"/>
      <c r="C689" s="263" t="s">
        <v>836</v>
      </c>
      <c r="D689" s="263" t="s">
        <v>309</v>
      </c>
      <c r="E689" s="264" t="s">
        <v>837</v>
      </c>
      <c r="F689" s="265" t="s">
        <v>838</v>
      </c>
      <c r="G689" s="266" t="s">
        <v>281</v>
      </c>
      <c r="H689" s="267">
        <v>66</v>
      </c>
      <c r="I689" s="268"/>
      <c r="J689" s="269">
        <f>ROUND(I689*H689,2)</f>
        <v>0</v>
      </c>
      <c r="K689" s="265" t="s">
        <v>164</v>
      </c>
      <c r="L689" s="270"/>
      <c r="M689" s="271" t="s">
        <v>80</v>
      </c>
      <c r="N689" s="272" t="s">
        <v>52</v>
      </c>
      <c r="O689" s="48"/>
      <c r="P689" s="231">
        <f>O689*H689</f>
        <v>0</v>
      </c>
      <c r="Q689" s="231">
        <v>0.0015</v>
      </c>
      <c r="R689" s="231">
        <f>Q689*H689</f>
        <v>0.099000000000000005</v>
      </c>
      <c r="S689" s="231">
        <v>0</v>
      </c>
      <c r="T689" s="232">
        <f>S689*H689</f>
        <v>0</v>
      </c>
      <c r="AR689" s="24" t="s">
        <v>199</v>
      </c>
      <c r="AT689" s="24" t="s">
        <v>309</v>
      </c>
      <c r="AU689" s="24" t="s">
        <v>92</v>
      </c>
      <c r="AY689" s="24" t="s">
        <v>157</v>
      </c>
      <c r="BE689" s="233">
        <f>IF(N689="základní",J689,0)</f>
        <v>0</v>
      </c>
      <c r="BF689" s="233">
        <f>IF(N689="snížená",J689,0)</f>
        <v>0</v>
      </c>
      <c r="BG689" s="233">
        <f>IF(N689="zákl. přenesená",J689,0)</f>
        <v>0</v>
      </c>
      <c r="BH689" s="233">
        <f>IF(N689="sníž. přenesená",J689,0)</f>
        <v>0</v>
      </c>
      <c r="BI689" s="233">
        <f>IF(N689="nulová",J689,0)</f>
        <v>0</v>
      </c>
      <c r="BJ689" s="24" t="s">
        <v>90</v>
      </c>
      <c r="BK689" s="233">
        <f>ROUND(I689*H689,2)</f>
        <v>0</v>
      </c>
      <c r="BL689" s="24" t="s">
        <v>177</v>
      </c>
      <c r="BM689" s="24" t="s">
        <v>839</v>
      </c>
    </row>
    <row r="690" s="11" customFormat="1">
      <c r="B690" s="237"/>
      <c r="C690" s="238"/>
      <c r="D690" s="234" t="s">
        <v>182</v>
      </c>
      <c r="E690" s="239" t="s">
        <v>80</v>
      </c>
      <c r="F690" s="240" t="s">
        <v>835</v>
      </c>
      <c r="G690" s="238"/>
      <c r="H690" s="241">
        <v>66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182</v>
      </c>
      <c r="AU690" s="247" t="s">
        <v>92</v>
      </c>
      <c r="AV690" s="11" t="s">
        <v>92</v>
      </c>
      <c r="AW690" s="11" t="s">
        <v>44</v>
      </c>
      <c r="AX690" s="11" t="s">
        <v>82</v>
      </c>
      <c r="AY690" s="247" t="s">
        <v>157</v>
      </c>
    </row>
    <row r="691" s="12" customFormat="1">
      <c r="B691" s="248"/>
      <c r="C691" s="249"/>
      <c r="D691" s="234" t="s">
        <v>182</v>
      </c>
      <c r="E691" s="250" t="s">
        <v>80</v>
      </c>
      <c r="F691" s="251" t="s">
        <v>183</v>
      </c>
      <c r="G691" s="249"/>
      <c r="H691" s="252">
        <v>66</v>
      </c>
      <c r="I691" s="253"/>
      <c r="J691" s="249"/>
      <c r="K691" s="249"/>
      <c r="L691" s="254"/>
      <c r="M691" s="255"/>
      <c r="N691" s="256"/>
      <c r="O691" s="256"/>
      <c r="P691" s="256"/>
      <c r="Q691" s="256"/>
      <c r="R691" s="256"/>
      <c r="S691" s="256"/>
      <c r="T691" s="257"/>
      <c r="AT691" s="258" t="s">
        <v>182</v>
      </c>
      <c r="AU691" s="258" t="s">
        <v>92</v>
      </c>
      <c r="AV691" s="12" t="s">
        <v>177</v>
      </c>
      <c r="AW691" s="12" t="s">
        <v>44</v>
      </c>
      <c r="AX691" s="12" t="s">
        <v>90</v>
      </c>
      <c r="AY691" s="258" t="s">
        <v>157</v>
      </c>
    </row>
    <row r="692" s="10" customFormat="1" ht="29.88" customHeight="1">
      <c r="B692" s="206"/>
      <c r="C692" s="207"/>
      <c r="D692" s="208" t="s">
        <v>81</v>
      </c>
      <c r="E692" s="220" t="s">
        <v>177</v>
      </c>
      <c r="F692" s="220" t="s">
        <v>840</v>
      </c>
      <c r="G692" s="207"/>
      <c r="H692" s="207"/>
      <c r="I692" s="210"/>
      <c r="J692" s="221">
        <f>BK692</f>
        <v>0</v>
      </c>
      <c r="K692" s="207"/>
      <c r="L692" s="212"/>
      <c r="M692" s="213"/>
      <c r="N692" s="214"/>
      <c r="O692" s="214"/>
      <c r="P692" s="215">
        <f>SUM(P693:P757)</f>
        <v>0</v>
      </c>
      <c r="Q692" s="214"/>
      <c r="R692" s="215">
        <f>SUM(R693:R757)</f>
        <v>321.27479564999999</v>
      </c>
      <c r="S692" s="214"/>
      <c r="T692" s="216">
        <f>SUM(T693:T757)</f>
        <v>0</v>
      </c>
      <c r="AR692" s="217" t="s">
        <v>90</v>
      </c>
      <c r="AT692" s="218" t="s">
        <v>81</v>
      </c>
      <c r="AU692" s="218" t="s">
        <v>90</v>
      </c>
      <c r="AY692" s="217" t="s">
        <v>157</v>
      </c>
      <c r="BK692" s="219">
        <f>SUM(BK693:BK757)</f>
        <v>0</v>
      </c>
    </row>
    <row r="693" s="1" customFormat="1" ht="25.5" customHeight="1">
      <c r="B693" s="47"/>
      <c r="C693" s="222" t="s">
        <v>841</v>
      </c>
      <c r="D693" s="222" t="s">
        <v>160</v>
      </c>
      <c r="E693" s="223" t="s">
        <v>842</v>
      </c>
      <c r="F693" s="224" t="s">
        <v>843</v>
      </c>
      <c r="G693" s="225" t="s">
        <v>451</v>
      </c>
      <c r="H693" s="226">
        <v>14.462999999999999</v>
      </c>
      <c r="I693" s="227"/>
      <c r="J693" s="228">
        <f>ROUND(I693*H693,2)</f>
        <v>0</v>
      </c>
      <c r="K693" s="224" t="s">
        <v>164</v>
      </c>
      <c r="L693" s="73"/>
      <c r="M693" s="229" t="s">
        <v>80</v>
      </c>
      <c r="N693" s="230" t="s">
        <v>52</v>
      </c>
      <c r="O693" s="48"/>
      <c r="P693" s="231">
        <f>O693*H693</f>
        <v>0</v>
      </c>
      <c r="Q693" s="231">
        <v>0</v>
      </c>
      <c r="R693" s="231">
        <f>Q693*H693</f>
        <v>0</v>
      </c>
      <c r="S693" s="231">
        <v>0</v>
      </c>
      <c r="T693" s="232">
        <f>S693*H693</f>
        <v>0</v>
      </c>
      <c r="AR693" s="24" t="s">
        <v>177</v>
      </c>
      <c r="AT693" s="24" t="s">
        <v>160</v>
      </c>
      <c r="AU693" s="24" t="s">
        <v>92</v>
      </c>
      <c r="AY693" s="24" t="s">
        <v>157</v>
      </c>
      <c r="BE693" s="233">
        <f>IF(N693="základní",J693,0)</f>
        <v>0</v>
      </c>
      <c r="BF693" s="233">
        <f>IF(N693="snížená",J693,0)</f>
        <v>0</v>
      </c>
      <c r="BG693" s="233">
        <f>IF(N693="zákl. přenesená",J693,0)</f>
        <v>0</v>
      </c>
      <c r="BH693" s="233">
        <f>IF(N693="sníž. přenesená",J693,0)</f>
        <v>0</v>
      </c>
      <c r="BI693" s="233">
        <f>IF(N693="nulová",J693,0)</f>
        <v>0</v>
      </c>
      <c r="BJ693" s="24" t="s">
        <v>90</v>
      </c>
      <c r="BK693" s="233">
        <f>ROUND(I693*H693,2)</f>
        <v>0</v>
      </c>
      <c r="BL693" s="24" t="s">
        <v>177</v>
      </c>
      <c r="BM693" s="24" t="s">
        <v>844</v>
      </c>
    </row>
    <row r="694" s="1" customFormat="1">
      <c r="B694" s="47"/>
      <c r="C694" s="75"/>
      <c r="D694" s="234" t="s">
        <v>167</v>
      </c>
      <c r="E694" s="75"/>
      <c r="F694" s="235" t="s">
        <v>845</v>
      </c>
      <c r="G694" s="75"/>
      <c r="H694" s="75"/>
      <c r="I694" s="192"/>
      <c r="J694" s="75"/>
      <c r="K694" s="75"/>
      <c r="L694" s="73"/>
      <c r="M694" s="236"/>
      <c r="N694" s="48"/>
      <c r="O694" s="48"/>
      <c r="P694" s="48"/>
      <c r="Q694" s="48"/>
      <c r="R694" s="48"/>
      <c r="S694" s="48"/>
      <c r="T694" s="96"/>
      <c r="AT694" s="24" t="s">
        <v>167</v>
      </c>
      <c r="AU694" s="24" t="s">
        <v>92</v>
      </c>
    </row>
    <row r="695" s="13" customFormat="1">
      <c r="B695" s="276"/>
      <c r="C695" s="277"/>
      <c r="D695" s="234" t="s">
        <v>182</v>
      </c>
      <c r="E695" s="278" t="s">
        <v>80</v>
      </c>
      <c r="F695" s="279" t="s">
        <v>490</v>
      </c>
      <c r="G695" s="277"/>
      <c r="H695" s="278" t="s">
        <v>80</v>
      </c>
      <c r="I695" s="280"/>
      <c r="J695" s="277"/>
      <c r="K695" s="277"/>
      <c r="L695" s="281"/>
      <c r="M695" s="282"/>
      <c r="N695" s="283"/>
      <c r="O695" s="283"/>
      <c r="P695" s="283"/>
      <c r="Q695" s="283"/>
      <c r="R695" s="283"/>
      <c r="S695" s="283"/>
      <c r="T695" s="284"/>
      <c r="AT695" s="285" t="s">
        <v>182</v>
      </c>
      <c r="AU695" s="285" t="s">
        <v>92</v>
      </c>
      <c r="AV695" s="13" t="s">
        <v>90</v>
      </c>
      <c r="AW695" s="13" t="s">
        <v>44</v>
      </c>
      <c r="AX695" s="13" t="s">
        <v>82</v>
      </c>
      <c r="AY695" s="285" t="s">
        <v>157</v>
      </c>
    </row>
    <row r="696" s="11" customFormat="1">
      <c r="B696" s="237"/>
      <c r="C696" s="238"/>
      <c r="D696" s="234" t="s">
        <v>182</v>
      </c>
      <c r="E696" s="239" t="s">
        <v>80</v>
      </c>
      <c r="F696" s="240" t="s">
        <v>846</v>
      </c>
      <c r="G696" s="238"/>
      <c r="H696" s="241">
        <v>7.3369999999999997</v>
      </c>
      <c r="I696" s="242"/>
      <c r="J696" s="238"/>
      <c r="K696" s="238"/>
      <c r="L696" s="243"/>
      <c r="M696" s="244"/>
      <c r="N696" s="245"/>
      <c r="O696" s="245"/>
      <c r="P696" s="245"/>
      <c r="Q696" s="245"/>
      <c r="R696" s="245"/>
      <c r="S696" s="245"/>
      <c r="T696" s="246"/>
      <c r="AT696" s="247" t="s">
        <v>182</v>
      </c>
      <c r="AU696" s="247" t="s">
        <v>92</v>
      </c>
      <c r="AV696" s="11" t="s">
        <v>92</v>
      </c>
      <c r="AW696" s="11" t="s">
        <v>44</v>
      </c>
      <c r="AX696" s="11" t="s">
        <v>82</v>
      </c>
      <c r="AY696" s="247" t="s">
        <v>157</v>
      </c>
    </row>
    <row r="697" s="13" customFormat="1">
      <c r="B697" s="276"/>
      <c r="C697" s="277"/>
      <c r="D697" s="234" t="s">
        <v>182</v>
      </c>
      <c r="E697" s="278" t="s">
        <v>80</v>
      </c>
      <c r="F697" s="279" t="s">
        <v>494</v>
      </c>
      <c r="G697" s="277"/>
      <c r="H697" s="278" t="s">
        <v>80</v>
      </c>
      <c r="I697" s="280"/>
      <c r="J697" s="277"/>
      <c r="K697" s="277"/>
      <c r="L697" s="281"/>
      <c r="M697" s="282"/>
      <c r="N697" s="283"/>
      <c r="O697" s="283"/>
      <c r="P697" s="283"/>
      <c r="Q697" s="283"/>
      <c r="R697" s="283"/>
      <c r="S697" s="283"/>
      <c r="T697" s="284"/>
      <c r="AT697" s="285" t="s">
        <v>182</v>
      </c>
      <c r="AU697" s="285" t="s">
        <v>92</v>
      </c>
      <c r="AV697" s="13" t="s">
        <v>90</v>
      </c>
      <c r="AW697" s="13" t="s">
        <v>44</v>
      </c>
      <c r="AX697" s="13" t="s">
        <v>82</v>
      </c>
      <c r="AY697" s="285" t="s">
        <v>157</v>
      </c>
    </row>
    <row r="698" s="11" customFormat="1">
      <c r="B698" s="237"/>
      <c r="C698" s="238"/>
      <c r="D698" s="234" t="s">
        <v>182</v>
      </c>
      <c r="E698" s="239" t="s">
        <v>80</v>
      </c>
      <c r="F698" s="240" t="s">
        <v>847</v>
      </c>
      <c r="G698" s="238"/>
      <c r="H698" s="241">
        <v>7.1260000000000003</v>
      </c>
      <c r="I698" s="242"/>
      <c r="J698" s="238"/>
      <c r="K698" s="238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182</v>
      </c>
      <c r="AU698" s="247" t="s">
        <v>92</v>
      </c>
      <c r="AV698" s="11" t="s">
        <v>92</v>
      </c>
      <c r="AW698" s="11" t="s">
        <v>44</v>
      </c>
      <c r="AX698" s="11" t="s">
        <v>82</v>
      </c>
      <c r="AY698" s="247" t="s">
        <v>157</v>
      </c>
    </row>
    <row r="699" s="12" customFormat="1">
      <c r="B699" s="248"/>
      <c r="C699" s="249"/>
      <c r="D699" s="234" t="s">
        <v>182</v>
      </c>
      <c r="E699" s="250" t="s">
        <v>80</v>
      </c>
      <c r="F699" s="251" t="s">
        <v>183</v>
      </c>
      <c r="G699" s="249"/>
      <c r="H699" s="252">
        <v>14.462999999999999</v>
      </c>
      <c r="I699" s="253"/>
      <c r="J699" s="249"/>
      <c r="K699" s="249"/>
      <c r="L699" s="254"/>
      <c r="M699" s="255"/>
      <c r="N699" s="256"/>
      <c r="O699" s="256"/>
      <c r="P699" s="256"/>
      <c r="Q699" s="256"/>
      <c r="R699" s="256"/>
      <c r="S699" s="256"/>
      <c r="T699" s="257"/>
      <c r="AT699" s="258" t="s">
        <v>182</v>
      </c>
      <c r="AU699" s="258" t="s">
        <v>92</v>
      </c>
      <c r="AV699" s="12" t="s">
        <v>177</v>
      </c>
      <c r="AW699" s="12" t="s">
        <v>44</v>
      </c>
      <c r="AX699" s="12" t="s">
        <v>90</v>
      </c>
      <c r="AY699" s="258" t="s">
        <v>157</v>
      </c>
    </row>
    <row r="700" s="1" customFormat="1" ht="25.5" customHeight="1">
      <c r="B700" s="47"/>
      <c r="C700" s="222" t="s">
        <v>848</v>
      </c>
      <c r="D700" s="222" t="s">
        <v>160</v>
      </c>
      <c r="E700" s="223" t="s">
        <v>849</v>
      </c>
      <c r="F700" s="224" t="s">
        <v>850</v>
      </c>
      <c r="G700" s="225" t="s">
        <v>379</v>
      </c>
      <c r="H700" s="226">
        <v>6.5869999999999997</v>
      </c>
      <c r="I700" s="227"/>
      <c r="J700" s="228">
        <f>ROUND(I700*H700,2)</f>
        <v>0</v>
      </c>
      <c r="K700" s="224" t="s">
        <v>164</v>
      </c>
      <c r="L700" s="73"/>
      <c r="M700" s="229" t="s">
        <v>80</v>
      </c>
      <c r="N700" s="230" t="s">
        <v>52</v>
      </c>
      <c r="O700" s="48"/>
      <c r="P700" s="231">
        <f>O700*H700</f>
        <v>0</v>
      </c>
      <c r="Q700" s="231">
        <v>0.01787</v>
      </c>
      <c r="R700" s="231">
        <f>Q700*H700</f>
        <v>0.11770968999999999</v>
      </c>
      <c r="S700" s="231">
        <v>0</v>
      </c>
      <c r="T700" s="232">
        <f>S700*H700</f>
        <v>0</v>
      </c>
      <c r="AR700" s="24" t="s">
        <v>177</v>
      </c>
      <c r="AT700" s="24" t="s">
        <v>160</v>
      </c>
      <c r="AU700" s="24" t="s">
        <v>92</v>
      </c>
      <c r="AY700" s="24" t="s">
        <v>157</v>
      </c>
      <c r="BE700" s="233">
        <f>IF(N700="základní",J700,0)</f>
        <v>0</v>
      </c>
      <c r="BF700" s="233">
        <f>IF(N700="snížená",J700,0)</f>
        <v>0</v>
      </c>
      <c r="BG700" s="233">
        <f>IF(N700="zákl. přenesená",J700,0)</f>
        <v>0</v>
      </c>
      <c r="BH700" s="233">
        <f>IF(N700="sníž. přenesená",J700,0)</f>
        <v>0</v>
      </c>
      <c r="BI700" s="233">
        <f>IF(N700="nulová",J700,0)</f>
        <v>0</v>
      </c>
      <c r="BJ700" s="24" t="s">
        <v>90</v>
      </c>
      <c r="BK700" s="233">
        <f>ROUND(I700*H700,2)</f>
        <v>0</v>
      </c>
      <c r="BL700" s="24" t="s">
        <v>177</v>
      </c>
      <c r="BM700" s="24" t="s">
        <v>851</v>
      </c>
    </row>
    <row r="701" s="1" customFormat="1">
      <c r="B701" s="47"/>
      <c r="C701" s="75"/>
      <c r="D701" s="234" t="s">
        <v>167</v>
      </c>
      <c r="E701" s="75"/>
      <c r="F701" s="235" t="s">
        <v>852</v>
      </c>
      <c r="G701" s="75"/>
      <c r="H701" s="75"/>
      <c r="I701" s="192"/>
      <c r="J701" s="75"/>
      <c r="K701" s="75"/>
      <c r="L701" s="73"/>
      <c r="M701" s="236"/>
      <c r="N701" s="48"/>
      <c r="O701" s="48"/>
      <c r="P701" s="48"/>
      <c r="Q701" s="48"/>
      <c r="R701" s="48"/>
      <c r="S701" s="48"/>
      <c r="T701" s="96"/>
      <c r="AT701" s="24" t="s">
        <v>167</v>
      </c>
      <c r="AU701" s="24" t="s">
        <v>92</v>
      </c>
    </row>
    <row r="702" s="13" customFormat="1">
      <c r="B702" s="276"/>
      <c r="C702" s="277"/>
      <c r="D702" s="234" t="s">
        <v>182</v>
      </c>
      <c r="E702" s="278" t="s">
        <v>80</v>
      </c>
      <c r="F702" s="279" t="s">
        <v>853</v>
      </c>
      <c r="G702" s="277"/>
      <c r="H702" s="278" t="s">
        <v>80</v>
      </c>
      <c r="I702" s="280"/>
      <c r="J702" s="277"/>
      <c r="K702" s="277"/>
      <c r="L702" s="281"/>
      <c r="M702" s="282"/>
      <c r="N702" s="283"/>
      <c r="O702" s="283"/>
      <c r="P702" s="283"/>
      <c r="Q702" s="283"/>
      <c r="R702" s="283"/>
      <c r="S702" s="283"/>
      <c r="T702" s="284"/>
      <c r="AT702" s="285" t="s">
        <v>182</v>
      </c>
      <c r="AU702" s="285" t="s">
        <v>92</v>
      </c>
      <c r="AV702" s="13" t="s">
        <v>90</v>
      </c>
      <c r="AW702" s="13" t="s">
        <v>44</v>
      </c>
      <c r="AX702" s="13" t="s">
        <v>82</v>
      </c>
      <c r="AY702" s="285" t="s">
        <v>157</v>
      </c>
    </row>
    <row r="703" s="11" customFormat="1">
      <c r="B703" s="237"/>
      <c r="C703" s="238"/>
      <c r="D703" s="234" t="s">
        <v>182</v>
      </c>
      <c r="E703" s="239" t="s">
        <v>80</v>
      </c>
      <c r="F703" s="240" t="s">
        <v>854</v>
      </c>
      <c r="G703" s="238"/>
      <c r="H703" s="241">
        <v>2.9670000000000001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AT703" s="247" t="s">
        <v>182</v>
      </c>
      <c r="AU703" s="247" t="s">
        <v>92</v>
      </c>
      <c r="AV703" s="11" t="s">
        <v>92</v>
      </c>
      <c r="AW703" s="11" t="s">
        <v>44</v>
      </c>
      <c r="AX703" s="11" t="s">
        <v>82</v>
      </c>
      <c r="AY703" s="247" t="s">
        <v>157</v>
      </c>
    </row>
    <row r="704" s="13" customFormat="1">
      <c r="B704" s="276"/>
      <c r="C704" s="277"/>
      <c r="D704" s="234" t="s">
        <v>182</v>
      </c>
      <c r="E704" s="278" t="s">
        <v>80</v>
      </c>
      <c r="F704" s="279" t="s">
        <v>855</v>
      </c>
      <c r="G704" s="277"/>
      <c r="H704" s="278" t="s">
        <v>80</v>
      </c>
      <c r="I704" s="280"/>
      <c r="J704" s="277"/>
      <c r="K704" s="277"/>
      <c r="L704" s="281"/>
      <c r="M704" s="282"/>
      <c r="N704" s="283"/>
      <c r="O704" s="283"/>
      <c r="P704" s="283"/>
      <c r="Q704" s="283"/>
      <c r="R704" s="283"/>
      <c r="S704" s="283"/>
      <c r="T704" s="284"/>
      <c r="AT704" s="285" t="s">
        <v>182</v>
      </c>
      <c r="AU704" s="285" t="s">
        <v>92</v>
      </c>
      <c r="AV704" s="13" t="s">
        <v>90</v>
      </c>
      <c r="AW704" s="13" t="s">
        <v>44</v>
      </c>
      <c r="AX704" s="13" t="s">
        <v>82</v>
      </c>
      <c r="AY704" s="285" t="s">
        <v>157</v>
      </c>
    </row>
    <row r="705" s="11" customFormat="1">
      <c r="B705" s="237"/>
      <c r="C705" s="238"/>
      <c r="D705" s="234" t="s">
        <v>182</v>
      </c>
      <c r="E705" s="239" t="s">
        <v>80</v>
      </c>
      <c r="F705" s="240" t="s">
        <v>856</v>
      </c>
      <c r="G705" s="238"/>
      <c r="H705" s="241">
        <v>3.6200000000000001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AT705" s="247" t="s">
        <v>182</v>
      </c>
      <c r="AU705" s="247" t="s">
        <v>92</v>
      </c>
      <c r="AV705" s="11" t="s">
        <v>92</v>
      </c>
      <c r="AW705" s="11" t="s">
        <v>44</v>
      </c>
      <c r="AX705" s="11" t="s">
        <v>82</v>
      </c>
      <c r="AY705" s="247" t="s">
        <v>157</v>
      </c>
    </row>
    <row r="706" s="12" customFormat="1">
      <c r="B706" s="248"/>
      <c r="C706" s="249"/>
      <c r="D706" s="234" t="s">
        <v>182</v>
      </c>
      <c r="E706" s="250" t="s">
        <v>80</v>
      </c>
      <c r="F706" s="251" t="s">
        <v>183</v>
      </c>
      <c r="G706" s="249"/>
      <c r="H706" s="252">
        <v>6.5869999999999997</v>
      </c>
      <c r="I706" s="253"/>
      <c r="J706" s="249"/>
      <c r="K706" s="249"/>
      <c r="L706" s="254"/>
      <c r="M706" s="255"/>
      <c r="N706" s="256"/>
      <c r="O706" s="256"/>
      <c r="P706" s="256"/>
      <c r="Q706" s="256"/>
      <c r="R706" s="256"/>
      <c r="S706" s="256"/>
      <c r="T706" s="257"/>
      <c r="AT706" s="258" t="s">
        <v>182</v>
      </c>
      <c r="AU706" s="258" t="s">
        <v>92</v>
      </c>
      <c r="AV706" s="12" t="s">
        <v>177</v>
      </c>
      <c r="AW706" s="12" t="s">
        <v>44</v>
      </c>
      <c r="AX706" s="12" t="s">
        <v>90</v>
      </c>
      <c r="AY706" s="258" t="s">
        <v>157</v>
      </c>
    </row>
    <row r="707" s="1" customFormat="1" ht="25.5" customHeight="1">
      <c r="B707" s="47"/>
      <c r="C707" s="222" t="s">
        <v>857</v>
      </c>
      <c r="D707" s="222" t="s">
        <v>160</v>
      </c>
      <c r="E707" s="223" t="s">
        <v>858</v>
      </c>
      <c r="F707" s="224" t="s">
        <v>859</v>
      </c>
      <c r="G707" s="225" t="s">
        <v>379</v>
      </c>
      <c r="H707" s="226">
        <v>6.5869999999999997</v>
      </c>
      <c r="I707" s="227"/>
      <c r="J707" s="228">
        <f>ROUND(I707*H707,2)</f>
        <v>0</v>
      </c>
      <c r="K707" s="224" t="s">
        <v>164</v>
      </c>
      <c r="L707" s="73"/>
      <c r="M707" s="229" t="s">
        <v>80</v>
      </c>
      <c r="N707" s="230" t="s">
        <v>52</v>
      </c>
      <c r="O707" s="48"/>
      <c r="P707" s="231">
        <f>O707*H707</f>
        <v>0</v>
      </c>
      <c r="Q707" s="231">
        <v>0</v>
      </c>
      <c r="R707" s="231">
        <f>Q707*H707</f>
        <v>0</v>
      </c>
      <c r="S707" s="231">
        <v>0</v>
      </c>
      <c r="T707" s="232">
        <f>S707*H707</f>
        <v>0</v>
      </c>
      <c r="AR707" s="24" t="s">
        <v>177</v>
      </c>
      <c r="AT707" s="24" t="s">
        <v>160</v>
      </c>
      <c r="AU707" s="24" t="s">
        <v>92</v>
      </c>
      <c r="AY707" s="24" t="s">
        <v>157</v>
      </c>
      <c r="BE707" s="233">
        <f>IF(N707="základní",J707,0)</f>
        <v>0</v>
      </c>
      <c r="BF707" s="233">
        <f>IF(N707="snížená",J707,0)</f>
        <v>0</v>
      </c>
      <c r="BG707" s="233">
        <f>IF(N707="zákl. přenesená",J707,0)</f>
        <v>0</v>
      </c>
      <c r="BH707" s="233">
        <f>IF(N707="sníž. přenesená",J707,0)</f>
        <v>0</v>
      </c>
      <c r="BI707" s="233">
        <f>IF(N707="nulová",J707,0)</f>
        <v>0</v>
      </c>
      <c r="BJ707" s="24" t="s">
        <v>90</v>
      </c>
      <c r="BK707" s="233">
        <f>ROUND(I707*H707,2)</f>
        <v>0</v>
      </c>
      <c r="BL707" s="24" t="s">
        <v>177</v>
      </c>
      <c r="BM707" s="24" t="s">
        <v>860</v>
      </c>
    </row>
    <row r="708" s="13" customFormat="1">
      <c r="B708" s="276"/>
      <c r="C708" s="277"/>
      <c r="D708" s="234" t="s">
        <v>182</v>
      </c>
      <c r="E708" s="278" t="s">
        <v>80</v>
      </c>
      <c r="F708" s="279" t="s">
        <v>853</v>
      </c>
      <c r="G708" s="277"/>
      <c r="H708" s="278" t="s">
        <v>80</v>
      </c>
      <c r="I708" s="280"/>
      <c r="J708" s="277"/>
      <c r="K708" s="277"/>
      <c r="L708" s="281"/>
      <c r="M708" s="282"/>
      <c r="N708" s="283"/>
      <c r="O708" s="283"/>
      <c r="P708" s="283"/>
      <c r="Q708" s="283"/>
      <c r="R708" s="283"/>
      <c r="S708" s="283"/>
      <c r="T708" s="284"/>
      <c r="AT708" s="285" t="s">
        <v>182</v>
      </c>
      <c r="AU708" s="285" t="s">
        <v>92</v>
      </c>
      <c r="AV708" s="13" t="s">
        <v>90</v>
      </c>
      <c r="AW708" s="13" t="s">
        <v>44</v>
      </c>
      <c r="AX708" s="13" t="s">
        <v>82</v>
      </c>
      <c r="AY708" s="285" t="s">
        <v>157</v>
      </c>
    </row>
    <row r="709" s="11" customFormat="1">
      <c r="B709" s="237"/>
      <c r="C709" s="238"/>
      <c r="D709" s="234" t="s">
        <v>182</v>
      </c>
      <c r="E709" s="239" t="s">
        <v>80</v>
      </c>
      <c r="F709" s="240" t="s">
        <v>854</v>
      </c>
      <c r="G709" s="238"/>
      <c r="H709" s="241">
        <v>2.9670000000000001</v>
      </c>
      <c r="I709" s="242"/>
      <c r="J709" s="238"/>
      <c r="K709" s="238"/>
      <c r="L709" s="243"/>
      <c r="M709" s="244"/>
      <c r="N709" s="245"/>
      <c r="O709" s="245"/>
      <c r="P709" s="245"/>
      <c r="Q709" s="245"/>
      <c r="R709" s="245"/>
      <c r="S709" s="245"/>
      <c r="T709" s="246"/>
      <c r="AT709" s="247" t="s">
        <v>182</v>
      </c>
      <c r="AU709" s="247" t="s">
        <v>92</v>
      </c>
      <c r="AV709" s="11" t="s">
        <v>92</v>
      </c>
      <c r="AW709" s="11" t="s">
        <v>44</v>
      </c>
      <c r="AX709" s="11" t="s">
        <v>82</v>
      </c>
      <c r="AY709" s="247" t="s">
        <v>157</v>
      </c>
    </row>
    <row r="710" s="13" customFormat="1">
      <c r="B710" s="276"/>
      <c r="C710" s="277"/>
      <c r="D710" s="234" t="s">
        <v>182</v>
      </c>
      <c r="E710" s="278" t="s">
        <v>80</v>
      </c>
      <c r="F710" s="279" t="s">
        <v>855</v>
      </c>
      <c r="G710" s="277"/>
      <c r="H710" s="278" t="s">
        <v>80</v>
      </c>
      <c r="I710" s="280"/>
      <c r="J710" s="277"/>
      <c r="K710" s="277"/>
      <c r="L710" s="281"/>
      <c r="M710" s="282"/>
      <c r="N710" s="283"/>
      <c r="O710" s="283"/>
      <c r="P710" s="283"/>
      <c r="Q710" s="283"/>
      <c r="R710" s="283"/>
      <c r="S710" s="283"/>
      <c r="T710" s="284"/>
      <c r="AT710" s="285" t="s">
        <v>182</v>
      </c>
      <c r="AU710" s="285" t="s">
        <v>92</v>
      </c>
      <c r="AV710" s="13" t="s">
        <v>90</v>
      </c>
      <c r="AW710" s="13" t="s">
        <v>44</v>
      </c>
      <c r="AX710" s="13" t="s">
        <v>82</v>
      </c>
      <c r="AY710" s="285" t="s">
        <v>157</v>
      </c>
    </row>
    <row r="711" s="11" customFormat="1">
      <c r="B711" s="237"/>
      <c r="C711" s="238"/>
      <c r="D711" s="234" t="s">
        <v>182</v>
      </c>
      <c r="E711" s="239" t="s">
        <v>80</v>
      </c>
      <c r="F711" s="240" t="s">
        <v>856</v>
      </c>
      <c r="G711" s="238"/>
      <c r="H711" s="241">
        <v>3.6200000000000001</v>
      </c>
      <c r="I711" s="242"/>
      <c r="J711" s="238"/>
      <c r="K711" s="238"/>
      <c r="L711" s="243"/>
      <c r="M711" s="244"/>
      <c r="N711" s="245"/>
      <c r="O711" s="245"/>
      <c r="P711" s="245"/>
      <c r="Q711" s="245"/>
      <c r="R711" s="245"/>
      <c r="S711" s="245"/>
      <c r="T711" s="246"/>
      <c r="AT711" s="247" t="s">
        <v>182</v>
      </c>
      <c r="AU711" s="247" t="s">
        <v>92</v>
      </c>
      <c r="AV711" s="11" t="s">
        <v>92</v>
      </c>
      <c r="AW711" s="11" t="s">
        <v>44</v>
      </c>
      <c r="AX711" s="11" t="s">
        <v>82</v>
      </c>
      <c r="AY711" s="247" t="s">
        <v>157</v>
      </c>
    </row>
    <row r="712" s="12" customFormat="1">
      <c r="B712" s="248"/>
      <c r="C712" s="249"/>
      <c r="D712" s="234" t="s">
        <v>182</v>
      </c>
      <c r="E712" s="250" t="s">
        <v>80</v>
      </c>
      <c r="F712" s="251" t="s">
        <v>183</v>
      </c>
      <c r="G712" s="249"/>
      <c r="H712" s="252">
        <v>6.5869999999999997</v>
      </c>
      <c r="I712" s="253"/>
      <c r="J712" s="249"/>
      <c r="K712" s="249"/>
      <c r="L712" s="254"/>
      <c r="M712" s="255"/>
      <c r="N712" s="256"/>
      <c r="O712" s="256"/>
      <c r="P712" s="256"/>
      <c r="Q712" s="256"/>
      <c r="R712" s="256"/>
      <c r="S712" s="256"/>
      <c r="T712" s="257"/>
      <c r="AT712" s="258" t="s">
        <v>182</v>
      </c>
      <c r="AU712" s="258" t="s">
        <v>92</v>
      </c>
      <c r="AV712" s="12" t="s">
        <v>177</v>
      </c>
      <c r="AW712" s="12" t="s">
        <v>44</v>
      </c>
      <c r="AX712" s="12" t="s">
        <v>90</v>
      </c>
      <c r="AY712" s="258" t="s">
        <v>157</v>
      </c>
    </row>
    <row r="713" s="1" customFormat="1" ht="25.5" customHeight="1">
      <c r="B713" s="47"/>
      <c r="C713" s="222" t="s">
        <v>861</v>
      </c>
      <c r="D713" s="222" t="s">
        <v>160</v>
      </c>
      <c r="E713" s="223" t="s">
        <v>862</v>
      </c>
      <c r="F713" s="224" t="s">
        <v>863</v>
      </c>
      <c r="G713" s="225" t="s">
        <v>505</v>
      </c>
      <c r="H713" s="226">
        <v>3.1819999999999999</v>
      </c>
      <c r="I713" s="227"/>
      <c r="J713" s="228">
        <f>ROUND(I713*H713,2)</f>
        <v>0</v>
      </c>
      <c r="K713" s="224" t="s">
        <v>164</v>
      </c>
      <c r="L713" s="73"/>
      <c r="M713" s="229" t="s">
        <v>80</v>
      </c>
      <c r="N713" s="230" t="s">
        <v>52</v>
      </c>
      <c r="O713" s="48"/>
      <c r="P713" s="231">
        <f>O713*H713</f>
        <v>0</v>
      </c>
      <c r="Q713" s="231">
        <v>1.0490900000000001</v>
      </c>
      <c r="R713" s="231">
        <f>Q713*H713</f>
        <v>3.3382043800000001</v>
      </c>
      <c r="S713" s="231">
        <v>0</v>
      </c>
      <c r="T713" s="232">
        <f>S713*H713</f>
        <v>0</v>
      </c>
      <c r="AR713" s="24" t="s">
        <v>177</v>
      </c>
      <c r="AT713" s="24" t="s">
        <v>160</v>
      </c>
      <c r="AU713" s="24" t="s">
        <v>92</v>
      </c>
      <c r="AY713" s="24" t="s">
        <v>157</v>
      </c>
      <c r="BE713" s="233">
        <f>IF(N713="základní",J713,0)</f>
        <v>0</v>
      </c>
      <c r="BF713" s="233">
        <f>IF(N713="snížená",J713,0)</f>
        <v>0</v>
      </c>
      <c r="BG713" s="233">
        <f>IF(N713="zákl. přenesená",J713,0)</f>
        <v>0</v>
      </c>
      <c r="BH713" s="233">
        <f>IF(N713="sníž. přenesená",J713,0)</f>
        <v>0</v>
      </c>
      <c r="BI713" s="233">
        <f>IF(N713="nulová",J713,0)</f>
        <v>0</v>
      </c>
      <c r="BJ713" s="24" t="s">
        <v>90</v>
      </c>
      <c r="BK713" s="233">
        <f>ROUND(I713*H713,2)</f>
        <v>0</v>
      </c>
      <c r="BL713" s="24" t="s">
        <v>177</v>
      </c>
      <c r="BM713" s="24" t="s">
        <v>864</v>
      </c>
    </row>
    <row r="714" s="1" customFormat="1">
      <c r="B714" s="47"/>
      <c r="C714" s="75"/>
      <c r="D714" s="234" t="s">
        <v>167</v>
      </c>
      <c r="E714" s="75"/>
      <c r="F714" s="235" t="s">
        <v>865</v>
      </c>
      <c r="G714" s="75"/>
      <c r="H714" s="75"/>
      <c r="I714" s="192"/>
      <c r="J714" s="75"/>
      <c r="K714" s="75"/>
      <c r="L714" s="73"/>
      <c r="M714" s="236"/>
      <c r="N714" s="48"/>
      <c r="O714" s="48"/>
      <c r="P714" s="48"/>
      <c r="Q714" s="48"/>
      <c r="R714" s="48"/>
      <c r="S714" s="48"/>
      <c r="T714" s="96"/>
      <c r="AT714" s="24" t="s">
        <v>167</v>
      </c>
      <c r="AU714" s="24" t="s">
        <v>92</v>
      </c>
    </row>
    <row r="715" s="13" customFormat="1">
      <c r="B715" s="276"/>
      <c r="C715" s="277"/>
      <c r="D715" s="234" t="s">
        <v>182</v>
      </c>
      <c r="E715" s="278" t="s">
        <v>80</v>
      </c>
      <c r="F715" s="279" t="s">
        <v>490</v>
      </c>
      <c r="G715" s="277"/>
      <c r="H715" s="278" t="s">
        <v>80</v>
      </c>
      <c r="I715" s="280"/>
      <c r="J715" s="277"/>
      <c r="K715" s="277"/>
      <c r="L715" s="281"/>
      <c r="M715" s="282"/>
      <c r="N715" s="283"/>
      <c r="O715" s="283"/>
      <c r="P715" s="283"/>
      <c r="Q715" s="283"/>
      <c r="R715" s="283"/>
      <c r="S715" s="283"/>
      <c r="T715" s="284"/>
      <c r="AT715" s="285" t="s">
        <v>182</v>
      </c>
      <c r="AU715" s="285" t="s">
        <v>92</v>
      </c>
      <c r="AV715" s="13" t="s">
        <v>90</v>
      </c>
      <c r="AW715" s="13" t="s">
        <v>44</v>
      </c>
      <c r="AX715" s="13" t="s">
        <v>82</v>
      </c>
      <c r="AY715" s="285" t="s">
        <v>157</v>
      </c>
    </row>
    <row r="716" s="11" customFormat="1">
      <c r="B716" s="237"/>
      <c r="C716" s="238"/>
      <c r="D716" s="234" t="s">
        <v>182</v>
      </c>
      <c r="E716" s="239" t="s">
        <v>80</v>
      </c>
      <c r="F716" s="240" t="s">
        <v>866</v>
      </c>
      <c r="G716" s="238"/>
      <c r="H716" s="241">
        <v>1.6140000000000001</v>
      </c>
      <c r="I716" s="242"/>
      <c r="J716" s="238"/>
      <c r="K716" s="238"/>
      <c r="L716" s="243"/>
      <c r="M716" s="244"/>
      <c r="N716" s="245"/>
      <c r="O716" s="245"/>
      <c r="P716" s="245"/>
      <c r="Q716" s="245"/>
      <c r="R716" s="245"/>
      <c r="S716" s="245"/>
      <c r="T716" s="246"/>
      <c r="AT716" s="247" t="s">
        <v>182</v>
      </c>
      <c r="AU716" s="247" t="s">
        <v>92</v>
      </c>
      <c r="AV716" s="11" t="s">
        <v>92</v>
      </c>
      <c r="AW716" s="11" t="s">
        <v>44</v>
      </c>
      <c r="AX716" s="11" t="s">
        <v>82</v>
      </c>
      <c r="AY716" s="247" t="s">
        <v>157</v>
      </c>
    </row>
    <row r="717" s="13" customFormat="1">
      <c r="B717" s="276"/>
      <c r="C717" s="277"/>
      <c r="D717" s="234" t="s">
        <v>182</v>
      </c>
      <c r="E717" s="278" t="s">
        <v>80</v>
      </c>
      <c r="F717" s="279" t="s">
        <v>494</v>
      </c>
      <c r="G717" s="277"/>
      <c r="H717" s="278" t="s">
        <v>80</v>
      </c>
      <c r="I717" s="280"/>
      <c r="J717" s="277"/>
      <c r="K717" s="277"/>
      <c r="L717" s="281"/>
      <c r="M717" s="282"/>
      <c r="N717" s="283"/>
      <c r="O717" s="283"/>
      <c r="P717" s="283"/>
      <c r="Q717" s="283"/>
      <c r="R717" s="283"/>
      <c r="S717" s="283"/>
      <c r="T717" s="284"/>
      <c r="AT717" s="285" t="s">
        <v>182</v>
      </c>
      <c r="AU717" s="285" t="s">
        <v>92</v>
      </c>
      <c r="AV717" s="13" t="s">
        <v>90</v>
      </c>
      <c r="AW717" s="13" t="s">
        <v>44</v>
      </c>
      <c r="AX717" s="13" t="s">
        <v>82</v>
      </c>
      <c r="AY717" s="285" t="s">
        <v>157</v>
      </c>
    </row>
    <row r="718" s="11" customFormat="1">
      <c r="B718" s="237"/>
      <c r="C718" s="238"/>
      <c r="D718" s="234" t="s">
        <v>182</v>
      </c>
      <c r="E718" s="239" t="s">
        <v>80</v>
      </c>
      <c r="F718" s="240" t="s">
        <v>867</v>
      </c>
      <c r="G718" s="238"/>
      <c r="H718" s="241">
        <v>1.5680000000000001</v>
      </c>
      <c r="I718" s="242"/>
      <c r="J718" s="238"/>
      <c r="K718" s="238"/>
      <c r="L718" s="243"/>
      <c r="M718" s="244"/>
      <c r="N718" s="245"/>
      <c r="O718" s="245"/>
      <c r="P718" s="245"/>
      <c r="Q718" s="245"/>
      <c r="R718" s="245"/>
      <c r="S718" s="245"/>
      <c r="T718" s="246"/>
      <c r="AT718" s="247" t="s">
        <v>182</v>
      </c>
      <c r="AU718" s="247" t="s">
        <v>92</v>
      </c>
      <c r="AV718" s="11" t="s">
        <v>92</v>
      </c>
      <c r="AW718" s="11" t="s">
        <v>44</v>
      </c>
      <c r="AX718" s="11" t="s">
        <v>82</v>
      </c>
      <c r="AY718" s="247" t="s">
        <v>157</v>
      </c>
    </row>
    <row r="719" s="12" customFormat="1">
      <c r="B719" s="248"/>
      <c r="C719" s="249"/>
      <c r="D719" s="234" t="s">
        <v>182</v>
      </c>
      <c r="E719" s="250" t="s">
        <v>80</v>
      </c>
      <c r="F719" s="251" t="s">
        <v>183</v>
      </c>
      <c r="G719" s="249"/>
      <c r="H719" s="252">
        <v>3.1819999999999999</v>
      </c>
      <c r="I719" s="253"/>
      <c r="J719" s="249"/>
      <c r="K719" s="249"/>
      <c r="L719" s="254"/>
      <c r="M719" s="255"/>
      <c r="N719" s="256"/>
      <c r="O719" s="256"/>
      <c r="P719" s="256"/>
      <c r="Q719" s="256"/>
      <c r="R719" s="256"/>
      <c r="S719" s="256"/>
      <c r="T719" s="257"/>
      <c r="AT719" s="258" t="s">
        <v>182</v>
      </c>
      <c r="AU719" s="258" t="s">
        <v>92</v>
      </c>
      <c r="AV719" s="12" t="s">
        <v>177</v>
      </c>
      <c r="AW719" s="12" t="s">
        <v>44</v>
      </c>
      <c r="AX719" s="12" t="s">
        <v>90</v>
      </c>
      <c r="AY719" s="258" t="s">
        <v>157</v>
      </c>
    </row>
    <row r="720" s="1" customFormat="1" ht="16.5" customHeight="1">
      <c r="B720" s="47"/>
      <c r="C720" s="222" t="s">
        <v>868</v>
      </c>
      <c r="D720" s="222" t="s">
        <v>160</v>
      </c>
      <c r="E720" s="223" t="s">
        <v>869</v>
      </c>
      <c r="F720" s="224" t="s">
        <v>870</v>
      </c>
      <c r="G720" s="225" t="s">
        <v>379</v>
      </c>
      <c r="H720" s="226">
        <v>20.934000000000001</v>
      </c>
      <c r="I720" s="227"/>
      <c r="J720" s="228">
        <f>ROUND(I720*H720,2)</f>
        <v>0</v>
      </c>
      <c r="K720" s="224" t="s">
        <v>164</v>
      </c>
      <c r="L720" s="73"/>
      <c r="M720" s="229" t="s">
        <v>80</v>
      </c>
      <c r="N720" s="230" t="s">
        <v>52</v>
      </c>
      <c r="O720" s="48"/>
      <c r="P720" s="231">
        <f>O720*H720</f>
        <v>0</v>
      </c>
      <c r="Q720" s="231">
        <v>0.01087</v>
      </c>
      <c r="R720" s="231">
        <f>Q720*H720</f>
        <v>0.22755258</v>
      </c>
      <c r="S720" s="231">
        <v>0</v>
      </c>
      <c r="T720" s="232">
        <f>S720*H720</f>
        <v>0</v>
      </c>
      <c r="AR720" s="24" t="s">
        <v>177</v>
      </c>
      <c r="AT720" s="24" t="s">
        <v>160</v>
      </c>
      <c r="AU720" s="24" t="s">
        <v>92</v>
      </c>
      <c r="AY720" s="24" t="s">
        <v>157</v>
      </c>
      <c r="BE720" s="233">
        <f>IF(N720="základní",J720,0)</f>
        <v>0</v>
      </c>
      <c r="BF720" s="233">
        <f>IF(N720="snížená",J720,0)</f>
        <v>0</v>
      </c>
      <c r="BG720" s="233">
        <f>IF(N720="zákl. přenesená",J720,0)</f>
        <v>0</v>
      </c>
      <c r="BH720" s="233">
        <f>IF(N720="sníž. přenesená",J720,0)</f>
        <v>0</v>
      </c>
      <c r="BI720" s="233">
        <f>IF(N720="nulová",J720,0)</f>
        <v>0</v>
      </c>
      <c r="BJ720" s="24" t="s">
        <v>90</v>
      </c>
      <c r="BK720" s="233">
        <f>ROUND(I720*H720,2)</f>
        <v>0</v>
      </c>
      <c r="BL720" s="24" t="s">
        <v>177</v>
      </c>
      <c r="BM720" s="24" t="s">
        <v>871</v>
      </c>
    </row>
    <row r="721" s="1" customFormat="1">
      <c r="B721" s="47"/>
      <c r="C721" s="75"/>
      <c r="D721" s="234" t="s">
        <v>167</v>
      </c>
      <c r="E721" s="75"/>
      <c r="F721" s="235" t="s">
        <v>872</v>
      </c>
      <c r="G721" s="75"/>
      <c r="H721" s="75"/>
      <c r="I721" s="192"/>
      <c r="J721" s="75"/>
      <c r="K721" s="75"/>
      <c r="L721" s="73"/>
      <c r="M721" s="236"/>
      <c r="N721" s="48"/>
      <c r="O721" s="48"/>
      <c r="P721" s="48"/>
      <c r="Q721" s="48"/>
      <c r="R721" s="48"/>
      <c r="S721" s="48"/>
      <c r="T721" s="96"/>
      <c r="AT721" s="24" t="s">
        <v>167</v>
      </c>
      <c r="AU721" s="24" t="s">
        <v>92</v>
      </c>
    </row>
    <row r="722" s="11" customFormat="1">
      <c r="B722" s="237"/>
      <c r="C722" s="238"/>
      <c r="D722" s="234" t="s">
        <v>182</v>
      </c>
      <c r="E722" s="239" t="s">
        <v>80</v>
      </c>
      <c r="F722" s="240" t="s">
        <v>873</v>
      </c>
      <c r="G722" s="238"/>
      <c r="H722" s="241">
        <v>20.934000000000001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182</v>
      </c>
      <c r="AU722" s="247" t="s">
        <v>92</v>
      </c>
      <c r="AV722" s="11" t="s">
        <v>92</v>
      </c>
      <c r="AW722" s="11" t="s">
        <v>44</v>
      </c>
      <c r="AX722" s="11" t="s">
        <v>82</v>
      </c>
      <c r="AY722" s="247" t="s">
        <v>157</v>
      </c>
    </row>
    <row r="723" s="12" customFormat="1">
      <c r="B723" s="248"/>
      <c r="C723" s="249"/>
      <c r="D723" s="234" t="s">
        <v>182</v>
      </c>
      <c r="E723" s="250" t="s">
        <v>80</v>
      </c>
      <c r="F723" s="251" t="s">
        <v>183</v>
      </c>
      <c r="G723" s="249"/>
      <c r="H723" s="252">
        <v>20.934000000000001</v>
      </c>
      <c r="I723" s="253"/>
      <c r="J723" s="249"/>
      <c r="K723" s="249"/>
      <c r="L723" s="254"/>
      <c r="M723" s="255"/>
      <c r="N723" s="256"/>
      <c r="O723" s="256"/>
      <c r="P723" s="256"/>
      <c r="Q723" s="256"/>
      <c r="R723" s="256"/>
      <c r="S723" s="256"/>
      <c r="T723" s="257"/>
      <c r="AT723" s="258" t="s">
        <v>182</v>
      </c>
      <c r="AU723" s="258" t="s">
        <v>92</v>
      </c>
      <c r="AV723" s="12" t="s">
        <v>177</v>
      </c>
      <c r="AW723" s="12" t="s">
        <v>44</v>
      </c>
      <c r="AX723" s="12" t="s">
        <v>90</v>
      </c>
      <c r="AY723" s="258" t="s">
        <v>157</v>
      </c>
    </row>
    <row r="724" s="1" customFormat="1" ht="16.5" customHeight="1">
      <c r="B724" s="47"/>
      <c r="C724" s="222" t="s">
        <v>874</v>
      </c>
      <c r="D724" s="222" t="s">
        <v>160</v>
      </c>
      <c r="E724" s="223" t="s">
        <v>875</v>
      </c>
      <c r="F724" s="224" t="s">
        <v>876</v>
      </c>
      <c r="G724" s="225" t="s">
        <v>379</v>
      </c>
      <c r="H724" s="226">
        <v>30</v>
      </c>
      <c r="I724" s="227"/>
      <c r="J724" s="228">
        <f>ROUND(I724*H724,2)</f>
        <v>0</v>
      </c>
      <c r="K724" s="224" t="s">
        <v>164</v>
      </c>
      <c r="L724" s="73"/>
      <c r="M724" s="229" t="s">
        <v>80</v>
      </c>
      <c r="N724" s="230" t="s">
        <v>52</v>
      </c>
      <c r="O724" s="48"/>
      <c r="P724" s="231">
        <f>O724*H724</f>
        <v>0</v>
      </c>
      <c r="Q724" s="231">
        <v>0.0083700000000000007</v>
      </c>
      <c r="R724" s="231">
        <f>Q724*H724</f>
        <v>0.25110000000000005</v>
      </c>
      <c r="S724" s="231">
        <v>0</v>
      </c>
      <c r="T724" s="232">
        <f>S724*H724</f>
        <v>0</v>
      </c>
      <c r="AR724" s="24" t="s">
        <v>177</v>
      </c>
      <c r="AT724" s="24" t="s">
        <v>160</v>
      </c>
      <c r="AU724" s="24" t="s">
        <v>92</v>
      </c>
      <c r="AY724" s="24" t="s">
        <v>157</v>
      </c>
      <c r="BE724" s="233">
        <f>IF(N724="základní",J724,0)</f>
        <v>0</v>
      </c>
      <c r="BF724" s="233">
        <f>IF(N724="snížená",J724,0)</f>
        <v>0</v>
      </c>
      <c r="BG724" s="233">
        <f>IF(N724="zákl. přenesená",J724,0)</f>
        <v>0</v>
      </c>
      <c r="BH724" s="233">
        <f>IF(N724="sníž. přenesená",J724,0)</f>
        <v>0</v>
      </c>
      <c r="BI724" s="233">
        <f>IF(N724="nulová",J724,0)</f>
        <v>0</v>
      </c>
      <c r="BJ724" s="24" t="s">
        <v>90</v>
      </c>
      <c r="BK724" s="233">
        <f>ROUND(I724*H724,2)</f>
        <v>0</v>
      </c>
      <c r="BL724" s="24" t="s">
        <v>177</v>
      </c>
      <c r="BM724" s="24" t="s">
        <v>877</v>
      </c>
    </row>
    <row r="725" s="11" customFormat="1">
      <c r="B725" s="237"/>
      <c r="C725" s="238"/>
      <c r="D725" s="234" t="s">
        <v>182</v>
      </c>
      <c r="E725" s="239" t="s">
        <v>80</v>
      </c>
      <c r="F725" s="240" t="s">
        <v>878</v>
      </c>
      <c r="G725" s="238"/>
      <c r="H725" s="241">
        <v>30</v>
      </c>
      <c r="I725" s="242"/>
      <c r="J725" s="238"/>
      <c r="K725" s="238"/>
      <c r="L725" s="243"/>
      <c r="M725" s="244"/>
      <c r="N725" s="245"/>
      <c r="O725" s="245"/>
      <c r="P725" s="245"/>
      <c r="Q725" s="245"/>
      <c r="R725" s="245"/>
      <c r="S725" s="245"/>
      <c r="T725" s="246"/>
      <c r="AT725" s="247" t="s">
        <v>182</v>
      </c>
      <c r="AU725" s="247" t="s">
        <v>92</v>
      </c>
      <c r="AV725" s="11" t="s">
        <v>92</v>
      </c>
      <c r="AW725" s="11" t="s">
        <v>44</v>
      </c>
      <c r="AX725" s="11" t="s">
        <v>82</v>
      </c>
      <c r="AY725" s="247" t="s">
        <v>157</v>
      </c>
    </row>
    <row r="726" s="12" customFormat="1">
      <c r="B726" s="248"/>
      <c r="C726" s="249"/>
      <c r="D726" s="234" t="s">
        <v>182</v>
      </c>
      <c r="E726" s="250" t="s">
        <v>80</v>
      </c>
      <c r="F726" s="251" t="s">
        <v>183</v>
      </c>
      <c r="G726" s="249"/>
      <c r="H726" s="252">
        <v>30</v>
      </c>
      <c r="I726" s="253"/>
      <c r="J726" s="249"/>
      <c r="K726" s="249"/>
      <c r="L726" s="254"/>
      <c r="M726" s="255"/>
      <c r="N726" s="256"/>
      <c r="O726" s="256"/>
      <c r="P726" s="256"/>
      <c r="Q726" s="256"/>
      <c r="R726" s="256"/>
      <c r="S726" s="256"/>
      <c r="T726" s="257"/>
      <c r="AT726" s="258" t="s">
        <v>182</v>
      </c>
      <c r="AU726" s="258" t="s">
        <v>92</v>
      </c>
      <c r="AV726" s="12" t="s">
        <v>177</v>
      </c>
      <c r="AW726" s="12" t="s">
        <v>44</v>
      </c>
      <c r="AX726" s="12" t="s">
        <v>90</v>
      </c>
      <c r="AY726" s="258" t="s">
        <v>157</v>
      </c>
    </row>
    <row r="727" s="1" customFormat="1" ht="16.5" customHeight="1">
      <c r="B727" s="47"/>
      <c r="C727" s="222" t="s">
        <v>879</v>
      </c>
      <c r="D727" s="222" t="s">
        <v>160</v>
      </c>
      <c r="E727" s="223" t="s">
        <v>880</v>
      </c>
      <c r="F727" s="224" t="s">
        <v>881</v>
      </c>
      <c r="G727" s="225" t="s">
        <v>379</v>
      </c>
      <c r="H727" s="226">
        <v>20.934000000000001</v>
      </c>
      <c r="I727" s="227"/>
      <c r="J727" s="228">
        <f>ROUND(I727*H727,2)</f>
        <v>0</v>
      </c>
      <c r="K727" s="224" t="s">
        <v>164</v>
      </c>
      <c r="L727" s="73"/>
      <c r="M727" s="229" t="s">
        <v>80</v>
      </c>
      <c r="N727" s="230" t="s">
        <v>52</v>
      </c>
      <c r="O727" s="48"/>
      <c r="P727" s="231">
        <f>O727*H727</f>
        <v>0</v>
      </c>
      <c r="Q727" s="231">
        <v>0</v>
      </c>
      <c r="R727" s="231">
        <f>Q727*H727</f>
        <v>0</v>
      </c>
      <c r="S727" s="231">
        <v>0</v>
      </c>
      <c r="T727" s="232">
        <f>S727*H727</f>
        <v>0</v>
      </c>
      <c r="AR727" s="24" t="s">
        <v>177</v>
      </c>
      <c r="AT727" s="24" t="s">
        <v>160</v>
      </c>
      <c r="AU727" s="24" t="s">
        <v>92</v>
      </c>
      <c r="AY727" s="24" t="s">
        <v>157</v>
      </c>
      <c r="BE727" s="233">
        <f>IF(N727="základní",J727,0)</f>
        <v>0</v>
      </c>
      <c r="BF727" s="233">
        <f>IF(N727="snížená",J727,0)</f>
        <v>0</v>
      </c>
      <c r="BG727" s="233">
        <f>IF(N727="zákl. přenesená",J727,0)</f>
        <v>0</v>
      </c>
      <c r="BH727" s="233">
        <f>IF(N727="sníž. přenesená",J727,0)</f>
        <v>0</v>
      </c>
      <c r="BI727" s="233">
        <f>IF(N727="nulová",J727,0)</f>
        <v>0</v>
      </c>
      <c r="BJ727" s="24" t="s">
        <v>90</v>
      </c>
      <c r="BK727" s="233">
        <f>ROUND(I727*H727,2)</f>
        <v>0</v>
      </c>
      <c r="BL727" s="24" t="s">
        <v>177</v>
      </c>
      <c r="BM727" s="24" t="s">
        <v>882</v>
      </c>
    </row>
    <row r="728" s="1" customFormat="1">
      <c r="B728" s="47"/>
      <c r="C728" s="75"/>
      <c r="D728" s="234" t="s">
        <v>167</v>
      </c>
      <c r="E728" s="75"/>
      <c r="F728" s="235" t="s">
        <v>872</v>
      </c>
      <c r="G728" s="75"/>
      <c r="H728" s="75"/>
      <c r="I728" s="192"/>
      <c r="J728" s="75"/>
      <c r="K728" s="75"/>
      <c r="L728" s="73"/>
      <c r="M728" s="236"/>
      <c r="N728" s="48"/>
      <c r="O728" s="48"/>
      <c r="P728" s="48"/>
      <c r="Q728" s="48"/>
      <c r="R728" s="48"/>
      <c r="S728" s="48"/>
      <c r="T728" s="96"/>
      <c r="AT728" s="24" t="s">
        <v>167</v>
      </c>
      <c r="AU728" s="24" t="s">
        <v>92</v>
      </c>
    </row>
    <row r="729" s="11" customFormat="1">
      <c r="B729" s="237"/>
      <c r="C729" s="238"/>
      <c r="D729" s="234" t="s">
        <v>182</v>
      </c>
      <c r="E729" s="239" t="s">
        <v>80</v>
      </c>
      <c r="F729" s="240" t="s">
        <v>873</v>
      </c>
      <c r="G729" s="238"/>
      <c r="H729" s="241">
        <v>20.934000000000001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AT729" s="247" t="s">
        <v>182</v>
      </c>
      <c r="AU729" s="247" t="s">
        <v>92</v>
      </c>
      <c r="AV729" s="11" t="s">
        <v>92</v>
      </c>
      <c r="AW729" s="11" t="s">
        <v>44</v>
      </c>
      <c r="AX729" s="11" t="s">
        <v>82</v>
      </c>
      <c r="AY729" s="247" t="s">
        <v>157</v>
      </c>
    </row>
    <row r="730" s="12" customFormat="1">
      <c r="B730" s="248"/>
      <c r="C730" s="249"/>
      <c r="D730" s="234" t="s">
        <v>182</v>
      </c>
      <c r="E730" s="250" t="s">
        <v>80</v>
      </c>
      <c r="F730" s="251" t="s">
        <v>183</v>
      </c>
      <c r="G730" s="249"/>
      <c r="H730" s="252">
        <v>20.934000000000001</v>
      </c>
      <c r="I730" s="253"/>
      <c r="J730" s="249"/>
      <c r="K730" s="249"/>
      <c r="L730" s="254"/>
      <c r="M730" s="255"/>
      <c r="N730" s="256"/>
      <c r="O730" s="256"/>
      <c r="P730" s="256"/>
      <c r="Q730" s="256"/>
      <c r="R730" s="256"/>
      <c r="S730" s="256"/>
      <c r="T730" s="257"/>
      <c r="AT730" s="258" t="s">
        <v>182</v>
      </c>
      <c r="AU730" s="258" t="s">
        <v>92</v>
      </c>
      <c r="AV730" s="12" t="s">
        <v>177</v>
      </c>
      <c r="AW730" s="12" t="s">
        <v>44</v>
      </c>
      <c r="AX730" s="12" t="s">
        <v>90</v>
      </c>
      <c r="AY730" s="258" t="s">
        <v>157</v>
      </c>
    </row>
    <row r="731" s="1" customFormat="1" ht="16.5" customHeight="1">
      <c r="B731" s="47"/>
      <c r="C731" s="222" t="s">
        <v>883</v>
      </c>
      <c r="D731" s="222" t="s">
        <v>160</v>
      </c>
      <c r="E731" s="223" t="s">
        <v>884</v>
      </c>
      <c r="F731" s="224" t="s">
        <v>885</v>
      </c>
      <c r="G731" s="225" t="s">
        <v>379</v>
      </c>
      <c r="H731" s="226">
        <v>30</v>
      </c>
      <c r="I731" s="227"/>
      <c r="J731" s="228">
        <f>ROUND(I731*H731,2)</f>
        <v>0</v>
      </c>
      <c r="K731" s="224" t="s">
        <v>164</v>
      </c>
      <c r="L731" s="73"/>
      <c r="M731" s="229" t="s">
        <v>80</v>
      </c>
      <c r="N731" s="230" t="s">
        <v>52</v>
      </c>
      <c r="O731" s="48"/>
      <c r="P731" s="231">
        <f>O731*H731</f>
        <v>0</v>
      </c>
      <c r="Q731" s="231">
        <v>0</v>
      </c>
      <c r="R731" s="231">
        <f>Q731*H731</f>
        <v>0</v>
      </c>
      <c r="S731" s="231">
        <v>0</v>
      </c>
      <c r="T731" s="232">
        <f>S731*H731</f>
        <v>0</v>
      </c>
      <c r="AR731" s="24" t="s">
        <v>177</v>
      </c>
      <c r="AT731" s="24" t="s">
        <v>160</v>
      </c>
      <c r="AU731" s="24" t="s">
        <v>92</v>
      </c>
      <c r="AY731" s="24" t="s">
        <v>157</v>
      </c>
      <c r="BE731" s="233">
        <f>IF(N731="základní",J731,0)</f>
        <v>0</v>
      </c>
      <c r="BF731" s="233">
        <f>IF(N731="snížená",J731,0)</f>
        <v>0</v>
      </c>
      <c r="BG731" s="233">
        <f>IF(N731="zákl. přenesená",J731,0)</f>
        <v>0</v>
      </c>
      <c r="BH731" s="233">
        <f>IF(N731="sníž. přenesená",J731,0)</f>
        <v>0</v>
      </c>
      <c r="BI731" s="233">
        <f>IF(N731="nulová",J731,0)</f>
        <v>0</v>
      </c>
      <c r="BJ731" s="24" t="s">
        <v>90</v>
      </c>
      <c r="BK731" s="233">
        <f>ROUND(I731*H731,2)</f>
        <v>0</v>
      </c>
      <c r="BL731" s="24" t="s">
        <v>177</v>
      </c>
      <c r="BM731" s="24" t="s">
        <v>886</v>
      </c>
    </row>
    <row r="732" s="11" customFormat="1">
      <c r="B732" s="237"/>
      <c r="C732" s="238"/>
      <c r="D732" s="234" t="s">
        <v>182</v>
      </c>
      <c r="E732" s="239" t="s">
        <v>80</v>
      </c>
      <c r="F732" s="240" t="s">
        <v>878</v>
      </c>
      <c r="G732" s="238"/>
      <c r="H732" s="241">
        <v>30</v>
      </c>
      <c r="I732" s="242"/>
      <c r="J732" s="238"/>
      <c r="K732" s="238"/>
      <c r="L732" s="243"/>
      <c r="M732" s="244"/>
      <c r="N732" s="245"/>
      <c r="O732" s="245"/>
      <c r="P732" s="245"/>
      <c r="Q732" s="245"/>
      <c r="R732" s="245"/>
      <c r="S732" s="245"/>
      <c r="T732" s="246"/>
      <c r="AT732" s="247" t="s">
        <v>182</v>
      </c>
      <c r="AU732" s="247" t="s">
        <v>92</v>
      </c>
      <c r="AV732" s="11" t="s">
        <v>92</v>
      </c>
      <c r="AW732" s="11" t="s">
        <v>44</v>
      </c>
      <c r="AX732" s="11" t="s">
        <v>82</v>
      </c>
      <c r="AY732" s="247" t="s">
        <v>157</v>
      </c>
    </row>
    <row r="733" s="12" customFormat="1">
      <c r="B733" s="248"/>
      <c r="C733" s="249"/>
      <c r="D733" s="234" t="s">
        <v>182</v>
      </c>
      <c r="E733" s="250" t="s">
        <v>80</v>
      </c>
      <c r="F733" s="251" t="s">
        <v>183</v>
      </c>
      <c r="G733" s="249"/>
      <c r="H733" s="252">
        <v>30</v>
      </c>
      <c r="I733" s="253"/>
      <c r="J733" s="249"/>
      <c r="K733" s="249"/>
      <c r="L733" s="254"/>
      <c r="M733" s="255"/>
      <c r="N733" s="256"/>
      <c r="O733" s="256"/>
      <c r="P733" s="256"/>
      <c r="Q733" s="256"/>
      <c r="R733" s="256"/>
      <c r="S733" s="256"/>
      <c r="T733" s="257"/>
      <c r="AT733" s="258" t="s">
        <v>182</v>
      </c>
      <c r="AU733" s="258" t="s">
        <v>92</v>
      </c>
      <c r="AV733" s="12" t="s">
        <v>177</v>
      </c>
      <c r="AW733" s="12" t="s">
        <v>44</v>
      </c>
      <c r="AX733" s="12" t="s">
        <v>90</v>
      </c>
      <c r="AY733" s="258" t="s">
        <v>157</v>
      </c>
    </row>
    <row r="734" s="1" customFormat="1" ht="25.5" customHeight="1">
      <c r="B734" s="47"/>
      <c r="C734" s="222" t="s">
        <v>887</v>
      </c>
      <c r="D734" s="222" t="s">
        <v>160</v>
      </c>
      <c r="E734" s="223" t="s">
        <v>888</v>
      </c>
      <c r="F734" s="224" t="s">
        <v>889</v>
      </c>
      <c r="G734" s="225" t="s">
        <v>379</v>
      </c>
      <c r="H734" s="226">
        <v>119.66200000000001</v>
      </c>
      <c r="I734" s="227"/>
      <c r="J734" s="228">
        <f>ROUND(I734*H734,2)</f>
        <v>0</v>
      </c>
      <c r="K734" s="224" t="s">
        <v>164</v>
      </c>
      <c r="L734" s="73"/>
      <c r="M734" s="229" t="s">
        <v>80</v>
      </c>
      <c r="N734" s="230" t="s">
        <v>52</v>
      </c>
      <c r="O734" s="48"/>
      <c r="P734" s="231">
        <f>O734*H734</f>
        <v>0</v>
      </c>
      <c r="Q734" s="231">
        <v>0</v>
      </c>
      <c r="R734" s="231">
        <f>Q734*H734</f>
        <v>0</v>
      </c>
      <c r="S734" s="231">
        <v>0</v>
      </c>
      <c r="T734" s="232">
        <f>S734*H734</f>
        <v>0</v>
      </c>
      <c r="AR734" s="24" t="s">
        <v>177</v>
      </c>
      <c r="AT734" s="24" t="s">
        <v>160</v>
      </c>
      <c r="AU734" s="24" t="s">
        <v>92</v>
      </c>
      <c r="AY734" s="24" t="s">
        <v>157</v>
      </c>
      <c r="BE734" s="233">
        <f>IF(N734="základní",J734,0)</f>
        <v>0</v>
      </c>
      <c r="BF734" s="233">
        <f>IF(N734="snížená",J734,0)</f>
        <v>0</v>
      </c>
      <c r="BG734" s="233">
        <f>IF(N734="zákl. přenesená",J734,0)</f>
        <v>0</v>
      </c>
      <c r="BH734" s="233">
        <f>IF(N734="sníž. přenesená",J734,0)</f>
        <v>0</v>
      </c>
      <c r="BI734" s="233">
        <f>IF(N734="nulová",J734,0)</f>
        <v>0</v>
      </c>
      <c r="BJ734" s="24" t="s">
        <v>90</v>
      </c>
      <c r="BK734" s="233">
        <f>ROUND(I734*H734,2)</f>
        <v>0</v>
      </c>
      <c r="BL734" s="24" t="s">
        <v>177</v>
      </c>
      <c r="BM734" s="24" t="s">
        <v>890</v>
      </c>
    </row>
    <row r="735" s="13" customFormat="1">
      <c r="B735" s="276"/>
      <c r="C735" s="277"/>
      <c r="D735" s="234" t="s">
        <v>182</v>
      </c>
      <c r="E735" s="278" t="s">
        <v>80</v>
      </c>
      <c r="F735" s="279" t="s">
        <v>490</v>
      </c>
      <c r="G735" s="277"/>
      <c r="H735" s="278" t="s">
        <v>80</v>
      </c>
      <c r="I735" s="280"/>
      <c r="J735" s="277"/>
      <c r="K735" s="277"/>
      <c r="L735" s="281"/>
      <c r="M735" s="282"/>
      <c r="N735" s="283"/>
      <c r="O735" s="283"/>
      <c r="P735" s="283"/>
      <c r="Q735" s="283"/>
      <c r="R735" s="283"/>
      <c r="S735" s="283"/>
      <c r="T735" s="284"/>
      <c r="AT735" s="285" t="s">
        <v>182</v>
      </c>
      <c r="AU735" s="285" t="s">
        <v>92</v>
      </c>
      <c r="AV735" s="13" t="s">
        <v>90</v>
      </c>
      <c r="AW735" s="13" t="s">
        <v>44</v>
      </c>
      <c r="AX735" s="13" t="s">
        <v>82</v>
      </c>
      <c r="AY735" s="285" t="s">
        <v>157</v>
      </c>
    </row>
    <row r="736" s="11" customFormat="1">
      <c r="B736" s="237"/>
      <c r="C736" s="238"/>
      <c r="D736" s="234" t="s">
        <v>182</v>
      </c>
      <c r="E736" s="239" t="s">
        <v>80</v>
      </c>
      <c r="F736" s="240" t="s">
        <v>891</v>
      </c>
      <c r="G736" s="238"/>
      <c r="H736" s="241">
        <v>12.146000000000001</v>
      </c>
      <c r="I736" s="242"/>
      <c r="J736" s="238"/>
      <c r="K736" s="238"/>
      <c r="L736" s="243"/>
      <c r="M736" s="244"/>
      <c r="N736" s="245"/>
      <c r="O736" s="245"/>
      <c r="P736" s="245"/>
      <c r="Q736" s="245"/>
      <c r="R736" s="245"/>
      <c r="S736" s="245"/>
      <c r="T736" s="246"/>
      <c r="AT736" s="247" t="s">
        <v>182</v>
      </c>
      <c r="AU736" s="247" t="s">
        <v>92</v>
      </c>
      <c r="AV736" s="11" t="s">
        <v>92</v>
      </c>
      <c r="AW736" s="11" t="s">
        <v>44</v>
      </c>
      <c r="AX736" s="11" t="s">
        <v>82</v>
      </c>
      <c r="AY736" s="247" t="s">
        <v>157</v>
      </c>
    </row>
    <row r="737" s="11" customFormat="1">
      <c r="B737" s="237"/>
      <c r="C737" s="238"/>
      <c r="D737" s="234" t="s">
        <v>182</v>
      </c>
      <c r="E737" s="239" t="s">
        <v>80</v>
      </c>
      <c r="F737" s="240" t="s">
        <v>892</v>
      </c>
      <c r="G737" s="238"/>
      <c r="H737" s="241">
        <v>0.32000000000000001</v>
      </c>
      <c r="I737" s="242"/>
      <c r="J737" s="238"/>
      <c r="K737" s="238"/>
      <c r="L737" s="243"/>
      <c r="M737" s="244"/>
      <c r="N737" s="245"/>
      <c r="O737" s="245"/>
      <c r="P737" s="245"/>
      <c r="Q737" s="245"/>
      <c r="R737" s="245"/>
      <c r="S737" s="245"/>
      <c r="T737" s="246"/>
      <c r="AT737" s="247" t="s">
        <v>182</v>
      </c>
      <c r="AU737" s="247" t="s">
        <v>92</v>
      </c>
      <c r="AV737" s="11" t="s">
        <v>92</v>
      </c>
      <c r="AW737" s="11" t="s">
        <v>44</v>
      </c>
      <c r="AX737" s="11" t="s">
        <v>82</v>
      </c>
      <c r="AY737" s="247" t="s">
        <v>157</v>
      </c>
    </row>
    <row r="738" s="11" customFormat="1">
      <c r="B738" s="237"/>
      <c r="C738" s="238"/>
      <c r="D738" s="234" t="s">
        <v>182</v>
      </c>
      <c r="E738" s="239" t="s">
        <v>80</v>
      </c>
      <c r="F738" s="240" t="s">
        <v>893</v>
      </c>
      <c r="G738" s="238"/>
      <c r="H738" s="241">
        <v>48.359999999999999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AT738" s="247" t="s">
        <v>182</v>
      </c>
      <c r="AU738" s="247" t="s">
        <v>92</v>
      </c>
      <c r="AV738" s="11" t="s">
        <v>92</v>
      </c>
      <c r="AW738" s="11" t="s">
        <v>44</v>
      </c>
      <c r="AX738" s="11" t="s">
        <v>82</v>
      </c>
      <c r="AY738" s="247" t="s">
        <v>157</v>
      </c>
    </row>
    <row r="739" s="14" customFormat="1">
      <c r="B739" s="286"/>
      <c r="C739" s="287"/>
      <c r="D739" s="234" t="s">
        <v>182</v>
      </c>
      <c r="E739" s="288" t="s">
        <v>80</v>
      </c>
      <c r="F739" s="289" t="s">
        <v>707</v>
      </c>
      <c r="G739" s="287"/>
      <c r="H739" s="290">
        <v>60.826000000000001</v>
      </c>
      <c r="I739" s="291"/>
      <c r="J739" s="287"/>
      <c r="K739" s="287"/>
      <c r="L739" s="292"/>
      <c r="M739" s="293"/>
      <c r="N739" s="294"/>
      <c r="O739" s="294"/>
      <c r="P739" s="294"/>
      <c r="Q739" s="294"/>
      <c r="R739" s="294"/>
      <c r="S739" s="294"/>
      <c r="T739" s="295"/>
      <c r="AT739" s="296" t="s">
        <v>182</v>
      </c>
      <c r="AU739" s="296" t="s">
        <v>92</v>
      </c>
      <c r="AV739" s="14" t="s">
        <v>172</v>
      </c>
      <c r="AW739" s="14" t="s">
        <v>44</v>
      </c>
      <c r="AX739" s="14" t="s">
        <v>82</v>
      </c>
      <c r="AY739" s="296" t="s">
        <v>157</v>
      </c>
    </row>
    <row r="740" s="13" customFormat="1">
      <c r="B740" s="276"/>
      <c r="C740" s="277"/>
      <c r="D740" s="234" t="s">
        <v>182</v>
      </c>
      <c r="E740" s="278" t="s">
        <v>80</v>
      </c>
      <c r="F740" s="279" t="s">
        <v>494</v>
      </c>
      <c r="G740" s="277"/>
      <c r="H740" s="278" t="s">
        <v>80</v>
      </c>
      <c r="I740" s="280"/>
      <c r="J740" s="277"/>
      <c r="K740" s="277"/>
      <c r="L740" s="281"/>
      <c r="M740" s="282"/>
      <c r="N740" s="283"/>
      <c r="O740" s="283"/>
      <c r="P740" s="283"/>
      <c r="Q740" s="283"/>
      <c r="R740" s="283"/>
      <c r="S740" s="283"/>
      <c r="T740" s="284"/>
      <c r="AT740" s="285" t="s">
        <v>182</v>
      </c>
      <c r="AU740" s="285" t="s">
        <v>92</v>
      </c>
      <c r="AV740" s="13" t="s">
        <v>90</v>
      </c>
      <c r="AW740" s="13" t="s">
        <v>44</v>
      </c>
      <c r="AX740" s="13" t="s">
        <v>82</v>
      </c>
      <c r="AY740" s="285" t="s">
        <v>157</v>
      </c>
    </row>
    <row r="741" s="11" customFormat="1">
      <c r="B741" s="237"/>
      <c r="C741" s="238"/>
      <c r="D741" s="234" t="s">
        <v>182</v>
      </c>
      <c r="E741" s="239" t="s">
        <v>80</v>
      </c>
      <c r="F741" s="240" t="s">
        <v>894</v>
      </c>
      <c r="G741" s="238"/>
      <c r="H741" s="241">
        <v>10.156000000000001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AT741" s="247" t="s">
        <v>182</v>
      </c>
      <c r="AU741" s="247" t="s">
        <v>92</v>
      </c>
      <c r="AV741" s="11" t="s">
        <v>92</v>
      </c>
      <c r="AW741" s="11" t="s">
        <v>44</v>
      </c>
      <c r="AX741" s="11" t="s">
        <v>82</v>
      </c>
      <c r="AY741" s="247" t="s">
        <v>157</v>
      </c>
    </row>
    <row r="742" s="11" customFormat="1">
      <c r="B742" s="237"/>
      <c r="C742" s="238"/>
      <c r="D742" s="234" t="s">
        <v>182</v>
      </c>
      <c r="E742" s="239" t="s">
        <v>80</v>
      </c>
      <c r="F742" s="240" t="s">
        <v>892</v>
      </c>
      <c r="G742" s="238"/>
      <c r="H742" s="241">
        <v>0.32000000000000001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AT742" s="247" t="s">
        <v>182</v>
      </c>
      <c r="AU742" s="247" t="s">
        <v>92</v>
      </c>
      <c r="AV742" s="11" t="s">
        <v>92</v>
      </c>
      <c r="AW742" s="11" t="s">
        <v>44</v>
      </c>
      <c r="AX742" s="11" t="s">
        <v>82</v>
      </c>
      <c r="AY742" s="247" t="s">
        <v>157</v>
      </c>
    </row>
    <row r="743" s="11" customFormat="1">
      <c r="B743" s="237"/>
      <c r="C743" s="238"/>
      <c r="D743" s="234" t="s">
        <v>182</v>
      </c>
      <c r="E743" s="239" t="s">
        <v>80</v>
      </c>
      <c r="F743" s="240" t="s">
        <v>893</v>
      </c>
      <c r="G743" s="238"/>
      <c r="H743" s="241">
        <v>48.359999999999999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AT743" s="247" t="s">
        <v>182</v>
      </c>
      <c r="AU743" s="247" t="s">
        <v>92</v>
      </c>
      <c r="AV743" s="11" t="s">
        <v>92</v>
      </c>
      <c r="AW743" s="11" t="s">
        <v>44</v>
      </c>
      <c r="AX743" s="11" t="s">
        <v>82</v>
      </c>
      <c r="AY743" s="247" t="s">
        <v>157</v>
      </c>
    </row>
    <row r="744" s="14" customFormat="1">
      <c r="B744" s="286"/>
      <c r="C744" s="287"/>
      <c r="D744" s="234" t="s">
        <v>182</v>
      </c>
      <c r="E744" s="288" t="s">
        <v>80</v>
      </c>
      <c r="F744" s="289" t="s">
        <v>707</v>
      </c>
      <c r="G744" s="287"/>
      <c r="H744" s="290">
        <v>58.835999999999999</v>
      </c>
      <c r="I744" s="291"/>
      <c r="J744" s="287"/>
      <c r="K744" s="287"/>
      <c r="L744" s="292"/>
      <c r="M744" s="293"/>
      <c r="N744" s="294"/>
      <c r="O744" s="294"/>
      <c r="P744" s="294"/>
      <c r="Q744" s="294"/>
      <c r="R744" s="294"/>
      <c r="S744" s="294"/>
      <c r="T744" s="295"/>
      <c r="AT744" s="296" t="s">
        <v>182</v>
      </c>
      <c r="AU744" s="296" t="s">
        <v>92</v>
      </c>
      <c r="AV744" s="14" t="s">
        <v>172</v>
      </c>
      <c r="AW744" s="14" t="s">
        <v>44</v>
      </c>
      <c r="AX744" s="14" t="s">
        <v>82</v>
      </c>
      <c r="AY744" s="296" t="s">
        <v>157</v>
      </c>
    </row>
    <row r="745" s="12" customFormat="1">
      <c r="B745" s="248"/>
      <c r="C745" s="249"/>
      <c r="D745" s="234" t="s">
        <v>182</v>
      </c>
      <c r="E745" s="250" t="s">
        <v>80</v>
      </c>
      <c r="F745" s="251" t="s">
        <v>183</v>
      </c>
      <c r="G745" s="249"/>
      <c r="H745" s="252">
        <v>119.66200000000001</v>
      </c>
      <c r="I745" s="253"/>
      <c r="J745" s="249"/>
      <c r="K745" s="249"/>
      <c r="L745" s="254"/>
      <c r="M745" s="255"/>
      <c r="N745" s="256"/>
      <c r="O745" s="256"/>
      <c r="P745" s="256"/>
      <c r="Q745" s="256"/>
      <c r="R745" s="256"/>
      <c r="S745" s="256"/>
      <c r="T745" s="257"/>
      <c r="AT745" s="258" t="s">
        <v>182</v>
      </c>
      <c r="AU745" s="258" t="s">
        <v>92</v>
      </c>
      <c r="AV745" s="12" t="s">
        <v>177</v>
      </c>
      <c r="AW745" s="12" t="s">
        <v>44</v>
      </c>
      <c r="AX745" s="12" t="s">
        <v>90</v>
      </c>
      <c r="AY745" s="258" t="s">
        <v>157</v>
      </c>
    </row>
    <row r="746" s="1" customFormat="1" ht="16.5" customHeight="1">
      <c r="B746" s="47"/>
      <c r="C746" s="222" t="s">
        <v>895</v>
      </c>
      <c r="D746" s="222" t="s">
        <v>160</v>
      </c>
      <c r="E746" s="223" t="s">
        <v>896</v>
      </c>
      <c r="F746" s="224" t="s">
        <v>897</v>
      </c>
      <c r="G746" s="225" t="s">
        <v>451</v>
      </c>
      <c r="H746" s="226">
        <v>18.814</v>
      </c>
      <c r="I746" s="227"/>
      <c r="J746" s="228">
        <f>ROUND(I746*H746,2)</f>
        <v>0</v>
      </c>
      <c r="K746" s="224" t="s">
        <v>164</v>
      </c>
      <c r="L746" s="73"/>
      <c r="M746" s="229" t="s">
        <v>80</v>
      </c>
      <c r="N746" s="230" t="s">
        <v>52</v>
      </c>
      <c r="O746" s="48"/>
      <c r="P746" s="231">
        <f>O746*H746</f>
        <v>0</v>
      </c>
      <c r="Q746" s="231">
        <v>0</v>
      </c>
      <c r="R746" s="231">
        <f>Q746*H746</f>
        <v>0</v>
      </c>
      <c r="S746" s="231">
        <v>0</v>
      </c>
      <c r="T746" s="232">
        <f>S746*H746</f>
        <v>0</v>
      </c>
      <c r="AR746" s="24" t="s">
        <v>177</v>
      </c>
      <c r="AT746" s="24" t="s">
        <v>160</v>
      </c>
      <c r="AU746" s="24" t="s">
        <v>92</v>
      </c>
      <c r="AY746" s="24" t="s">
        <v>157</v>
      </c>
      <c r="BE746" s="233">
        <f>IF(N746="základní",J746,0)</f>
        <v>0</v>
      </c>
      <c r="BF746" s="233">
        <f>IF(N746="snížená",J746,0)</f>
        <v>0</v>
      </c>
      <c r="BG746" s="233">
        <f>IF(N746="zákl. přenesená",J746,0)</f>
        <v>0</v>
      </c>
      <c r="BH746" s="233">
        <f>IF(N746="sníž. přenesená",J746,0)</f>
        <v>0</v>
      </c>
      <c r="BI746" s="233">
        <f>IF(N746="nulová",J746,0)</f>
        <v>0</v>
      </c>
      <c r="BJ746" s="24" t="s">
        <v>90</v>
      </c>
      <c r="BK746" s="233">
        <f>ROUND(I746*H746,2)</f>
        <v>0</v>
      </c>
      <c r="BL746" s="24" t="s">
        <v>177</v>
      </c>
      <c r="BM746" s="24" t="s">
        <v>898</v>
      </c>
    </row>
    <row r="747" s="1" customFormat="1">
      <c r="B747" s="47"/>
      <c r="C747" s="75"/>
      <c r="D747" s="234" t="s">
        <v>167</v>
      </c>
      <c r="E747" s="75"/>
      <c r="F747" s="235" t="s">
        <v>899</v>
      </c>
      <c r="G747" s="75"/>
      <c r="H747" s="75"/>
      <c r="I747" s="192"/>
      <c r="J747" s="75"/>
      <c r="K747" s="75"/>
      <c r="L747" s="73"/>
      <c r="M747" s="236"/>
      <c r="N747" s="48"/>
      <c r="O747" s="48"/>
      <c r="P747" s="48"/>
      <c r="Q747" s="48"/>
      <c r="R747" s="48"/>
      <c r="S747" s="48"/>
      <c r="T747" s="96"/>
      <c r="AT747" s="24" t="s">
        <v>167</v>
      </c>
      <c r="AU747" s="24" t="s">
        <v>92</v>
      </c>
    </row>
    <row r="748" s="11" customFormat="1">
      <c r="B748" s="237"/>
      <c r="C748" s="238"/>
      <c r="D748" s="234" t="s">
        <v>182</v>
      </c>
      <c r="E748" s="239" t="s">
        <v>80</v>
      </c>
      <c r="F748" s="240" t="s">
        <v>900</v>
      </c>
      <c r="G748" s="238"/>
      <c r="H748" s="241">
        <v>18.814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AT748" s="247" t="s">
        <v>182</v>
      </c>
      <c r="AU748" s="247" t="s">
        <v>92</v>
      </c>
      <c r="AV748" s="11" t="s">
        <v>92</v>
      </c>
      <c r="AW748" s="11" t="s">
        <v>44</v>
      </c>
      <c r="AX748" s="11" t="s">
        <v>82</v>
      </c>
      <c r="AY748" s="247" t="s">
        <v>157</v>
      </c>
    </row>
    <row r="749" s="12" customFormat="1">
      <c r="B749" s="248"/>
      <c r="C749" s="249"/>
      <c r="D749" s="234" t="s">
        <v>182</v>
      </c>
      <c r="E749" s="250" t="s">
        <v>80</v>
      </c>
      <c r="F749" s="251" t="s">
        <v>183</v>
      </c>
      <c r="G749" s="249"/>
      <c r="H749" s="252">
        <v>18.814</v>
      </c>
      <c r="I749" s="253"/>
      <c r="J749" s="249"/>
      <c r="K749" s="249"/>
      <c r="L749" s="254"/>
      <c r="M749" s="255"/>
      <c r="N749" s="256"/>
      <c r="O749" s="256"/>
      <c r="P749" s="256"/>
      <c r="Q749" s="256"/>
      <c r="R749" s="256"/>
      <c r="S749" s="256"/>
      <c r="T749" s="257"/>
      <c r="AT749" s="258" t="s">
        <v>182</v>
      </c>
      <c r="AU749" s="258" t="s">
        <v>92</v>
      </c>
      <c r="AV749" s="12" t="s">
        <v>177</v>
      </c>
      <c r="AW749" s="12" t="s">
        <v>44</v>
      </c>
      <c r="AX749" s="12" t="s">
        <v>90</v>
      </c>
      <c r="AY749" s="258" t="s">
        <v>157</v>
      </c>
    </row>
    <row r="750" s="1" customFormat="1" ht="25.5" customHeight="1">
      <c r="B750" s="47"/>
      <c r="C750" s="222" t="s">
        <v>901</v>
      </c>
      <c r="D750" s="222" t="s">
        <v>160</v>
      </c>
      <c r="E750" s="223" t="s">
        <v>902</v>
      </c>
      <c r="F750" s="224" t="s">
        <v>903</v>
      </c>
      <c r="G750" s="225" t="s">
        <v>451</v>
      </c>
      <c r="H750" s="226">
        <v>3</v>
      </c>
      <c r="I750" s="227"/>
      <c r="J750" s="228">
        <f>ROUND(I750*H750,2)</f>
        <v>0</v>
      </c>
      <c r="K750" s="224" t="s">
        <v>164</v>
      </c>
      <c r="L750" s="73"/>
      <c r="M750" s="229" t="s">
        <v>80</v>
      </c>
      <c r="N750" s="230" t="s">
        <v>52</v>
      </c>
      <c r="O750" s="48"/>
      <c r="P750" s="231">
        <f>O750*H750</f>
        <v>0</v>
      </c>
      <c r="Q750" s="231">
        <v>2.13408</v>
      </c>
      <c r="R750" s="231">
        <f>Q750*H750</f>
        <v>6.4022399999999999</v>
      </c>
      <c r="S750" s="231">
        <v>0</v>
      </c>
      <c r="T750" s="232">
        <f>S750*H750</f>
        <v>0</v>
      </c>
      <c r="AR750" s="24" t="s">
        <v>177</v>
      </c>
      <c r="AT750" s="24" t="s">
        <v>160</v>
      </c>
      <c r="AU750" s="24" t="s">
        <v>92</v>
      </c>
      <c r="AY750" s="24" t="s">
        <v>157</v>
      </c>
      <c r="BE750" s="233">
        <f>IF(N750="základní",J750,0)</f>
        <v>0</v>
      </c>
      <c r="BF750" s="233">
        <f>IF(N750="snížená",J750,0)</f>
        <v>0</v>
      </c>
      <c r="BG750" s="233">
        <f>IF(N750="zákl. přenesená",J750,0)</f>
        <v>0</v>
      </c>
      <c r="BH750" s="233">
        <f>IF(N750="sníž. přenesená",J750,0)</f>
        <v>0</v>
      </c>
      <c r="BI750" s="233">
        <f>IF(N750="nulová",J750,0)</f>
        <v>0</v>
      </c>
      <c r="BJ750" s="24" t="s">
        <v>90</v>
      </c>
      <c r="BK750" s="233">
        <f>ROUND(I750*H750,2)</f>
        <v>0</v>
      </c>
      <c r="BL750" s="24" t="s">
        <v>177</v>
      </c>
      <c r="BM750" s="24" t="s">
        <v>904</v>
      </c>
    </row>
    <row r="751" s="1" customFormat="1">
      <c r="B751" s="47"/>
      <c r="C751" s="75"/>
      <c r="D751" s="234" t="s">
        <v>167</v>
      </c>
      <c r="E751" s="75"/>
      <c r="F751" s="235" t="s">
        <v>905</v>
      </c>
      <c r="G751" s="75"/>
      <c r="H751" s="75"/>
      <c r="I751" s="192"/>
      <c r="J751" s="75"/>
      <c r="K751" s="75"/>
      <c r="L751" s="73"/>
      <c r="M751" s="236"/>
      <c r="N751" s="48"/>
      <c r="O751" s="48"/>
      <c r="P751" s="48"/>
      <c r="Q751" s="48"/>
      <c r="R751" s="48"/>
      <c r="S751" s="48"/>
      <c r="T751" s="96"/>
      <c r="AT751" s="24" t="s">
        <v>167</v>
      </c>
      <c r="AU751" s="24" t="s">
        <v>92</v>
      </c>
    </row>
    <row r="752" s="11" customFormat="1">
      <c r="B752" s="237"/>
      <c r="C752" s="238"/>
      <c r="D752" s="234" t="s">
        <v>182</v>
      </c>
      <c r="E752" s="239" t="s">
        <v>80</v>
      </c>
      <c r="F752" s="240" t="s">
        <v>906</v>
      </c>
      <c r="G752" s="238"/>
      <c r="H752" s="241">
        <v>3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AT752" s="247" t="s">
        <v>182</v>
      </c>
      <c r="AU752" s="247" t="s">
        <v>92</v>
      </c>
      <c r="AV752" s="11" t="s">
        <v>92</v>
      </c>
      <c r="AW752" s="11" t="s">
        <v>44</v>
      </c>
      <c r="AX752" s="11" t="s">
        <v>82</v>
      </c>
      <c r="AY752" s="247" t="s">
        <v>157</v>
      </c>
    </row>
    <row r="753" s="12" customFormat="1">
      <c r="B753" s="248"/>
      <c r="C753" s="249"/>
      <c r="D753" s="234" t="s">
        <v>182</v>
      </c>
      <c r="E753" s="250" t="s">
        <v>80</v>
      </c>
      <c r="F753" s="251" t="s">
        <v>183</v>
      </c>
      <c r="G753" s="249"/>
      <c r="H753" s="252">
        <v>3</v>
      </c>
      <c r="I753" s="253"/>
      <c r="J753" s="249"/>
      <c r="K753" s="249"/>
      <c r="L753" s="254"/>
      <c r="M753" s="255"/>
      <c r="N753" s="256"/>
      <c r="O753" s="256"/>
      <c r="P753" s="256"/>
      <c r="Q753" s="256"/>
      <c r="R753" s="256"/>
      <c r="S753" s="256"/>
      <c r="T753" s="257"/>
      <c r="AT753" s="258" t="s">
        <v>182</v>
      </c>
      <c r="AU753" s="258" t="s">
        <v>92</v>
      </c>
      <c r="AV753" s="12" t="s">
        <v>177</v>
      </c>
      <c r="AW753" s="12" t="s">
        <v>44</v>
      </c>
      <c r="AX753" s="12" t="s">
        <v>90</v>
      </c>
      <c r="AY753" s="258" t="s">
        <v>157</v>
      </c>
    </row>
    <row r="754" s="1" customFormat="1" ht="38.25" customHeight="1">
      <c r="B754" s="47"/>
      <c r="C754" s="222" t="s">
        <v>907</v>
      </c>
      <c r="D754" s="222" t="s">
        <v>160</v>
      </c>
      <c r="E754" s="223" t="s">
        <v>908</v>
      </c>
      <c r="F754" s="224" t="s">
        <v>909</v>
      </c>
      <c r="G754" s="225" t="s">
        <v>379</v>
      </c>
      <c r="H754" s="226">
        <v>295.44999999999999</v>
      </c>
      <c r="I754" s="227"/>
      <c r="J754" s="228">
        <f>ROUND(I754*H754,2)</f>
        <v>0</v>
      </c>
      <c r="K754" s="224" t="s">
        <v>164</v>
      </c>
      <c r="L754" s="73"/>
      <c r="M754" s="229" t="s">
        <v>80</v>
      </c>
      <c r="N754" s="230" t="s">
        <v>52</v>
      </c>
      <c r="O754" s="48"/>
      <c r="P754" s="231">
        <f>O754*H754</f>
        <v>0</v>
      </c>
      <c r="Q754" s="231">
        <v>0.40242</v>
      </c>
      <c r="R754" s="231">
        <f>Q754*H754</f>
        <v>118.894989</v>
      </c>
      <c r="S754" s="231">
        <v>0</v>
      </c>
      <c r="T754" s="232">
        <f>S754*H754</f>
        <v>0</v>
      </c>
      <c r="AR754" s="24" t="s">
        <v>177</v>
      </c>
      <c r="AT754" s="24" t="s">
        <v>160</v>
      </c>
      <c r="AU754" s="24" t="s">
        <v>92</v>
      </c>
      <c r="AY754" s="24" t="s">
        <v>157</v>
      </c>
      <c r="BE754" s="233">
        <f>IF(N754="základní",J754,0)</f>
        <v>0</v>
      </c>
      <c r="BF754" s="233">
        <f>IF(N754="snížená",J754,0)</f>
        <v>0</v>
      </c>
      <c r="BG754" s="233">
        <f>IF(N754="zákl. přenesená",J754,0)</f>
        <v>0</v>
      </c>
      <c r="BH754" s="233">
        <f>IF(N754="sníž. přenesená",J754,0)</f>
        <v>0</v>
      </c>
      <c r="BI754" s="233">
        <f>IF(N754="nulová",J754,0)</f>
        <v>0</v>
      </c>
      <c r="BJ754" s="24" t="s">
        <v>90</v>
      </c>
      <c r="BK754" s="233">
        <f>ROUND(I754*H754,2)</f>
        <v>0</v>
      </c>
      <c r="BL754" s="24" t="s">
        <v>177</v>
      </c>
      <c r="BM754" s="24" t="s">
        <v>910</v>
      </c>
    </row>
    <row r="755" s="11" customFormat="1">
      <c r="B755" s="237"/>
      <c r="C755" s="238"/>
      <c r="D755" s="234" t="s">
        <v>182</v>
      </c>
      <c r="E755" s="239" t="s">
        <v>80</v>
      </c>
      <c r="F755" s="240" t="s">
        <v>911</v>
      </c>
      <c r="G755" s="238"/>
      <c r="H755" s="241">
        <v>295.44999999999999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AT755" s="247" t="s">
        <v>182</v>
      </c>
      <c r="AU755" s="247" t="s">
        <v>92</v>
      </c>
      <c r="AV755" s="11" t="s">
        <v>92</v>
      </c>
      <c r="AW755" s="11" t="s">
        <v>44</v>
      </c>
      <c r="AX755" s="11" t="s">
        <v>82</v>
      </c>
      <c r="AY755" s="247" t="s">
        <v>157</v>
      </c>
    </row>
    <row r="756" s="12" customFormat="1">
      <c r="B756" s="248"/>
      <c r="C756" s="249"/>
      <c r="D756" s="234" t="s">
        <v>182</v>
      </c>
      <c r="E756" s="250" t="s">
        <v>80</v>
      </c>
      <c r="F756" s="251" t="s">
        <v>183</v>
      </c>
      <c r="G756" s="249"/>
      <c r="H756" s="252">
        <v>295.44999999999999</v>
      </c>
      <c r="I756" s="253"/>
      <c r="J756" s="249"/>
      <c r="K756" s="249"/>
      <c r="L756" s="254"/>
      <c r="M756" s="255"/>
      <c r="N756" s="256"/>
      <c r="O756" s="256"/>
      <c r="P756" s="256"/>
      <c r="Q756" s="256"/>
      <c r="R756" s="256"/>
      <c r="S756" s="256"/>
      <c r="T756" s="257"/>
      <c r="AT756" s="258" t="s">
        <v>182</v>
      </c>
      <c r="AU756" s="258" t="s">
        <v>92</v>
      </c>
      <c r="AV756" s="12" t="s">
        <v>177</v>
      </c>
      <c r="AW756" s="12" t="s">
        <v>44</v>
      </c>
      <c r="AX756" s="12" t="s">
        <v>90</v>
      </c>
      <c r="AY756" s="258" t="s">
        <v>157</v>
      </c>
    </row>
    <row r="757" s="1" customFormat="1" ht="16.5" customHeight="1">
      <c r="B757" s="47"/>
      <c r="C757" s="263" t="s">
        <v>912</v>
      </c>
      <c r="D757" s="263" t="s">
        <v>309</v>
      </c>
      <c r="E757" s="264" t="s">
        <v>913</v>
      </c>
      <c r="F757" s="265" t="s">
        <v>914</v>
      </c>
      <c r="G757" s="266" t="s">
        <v>505</v>
      </c>
      <c r="H757" s="267">
        <v>192.04300000000001</v>
      </c>
      <c r="I757" s="268"/>
      <c r="J757" s="269">
        <f>ROUND(I757*H757,2)</f>
        <v>0</v>
      </c>
      <c r="K757" s="265" t="s">
        <v>164</v>
      </c>
      <c r="L757" s="270"/>
      <c r="M757" s="271" t="s">
        <v>80</v>
      </c>
      <c r="N757" s="272" t="s">
        <v>52</v>
      </c>
      <c r="O757" s="48"/>
      <c r="P757" s="231">
        <f>O757*H757</f>
        <v>0</v>
      </c>
      <c r="Q757" s="231">
        <v>1</v>
      </c>
      <c r="R757" s="231">
        <f>Q757*H757</f>
        <v>192.04300000000001</v>
      </c>
      <c r="S757" s="231">
        <v>0</v>
      </c>
      <c r="T757" s="232">
        <f>S757*H757</f>
        <v>0</v>
      </c>
      <c r="AR757" s="24" t="s">
        <v>199</v>
      </c>
      <c r="AT757" s="24" t="s">
        <v>309</v>
      </c>
      <c r="AU757" s="24" t="s">
        <v>92</v>
      </c>
      <c r="AY757" s="24" t="s">
        <v>157</v>
      </c>
      <c r="BE757" s="233">
        <f>IF(N757="základní",J757,0)</f>
        <v>0</v>
      </c>
      <c r="BF757" s="233">
        <f>IF(N757="snížená",J757,0)</f>
        <v>0</v>
      </c>
      <c r="BG757" s="233">
        <f>IF(N757="zákl. přenesená",J757,0)</f>
        <v>0</v>
      </c>
      <c r="BH757" s="233">
        <f>IF(N757="sníž. přenesená",J757,0)</f>
        <v>0</v>
      </c>
      <c r="BI757" s="233">
        <f>IF(N757="nulová",J757,0)</f>
        <v>0</v>
      </c>
      <c r="BJ757" s="24" t="s">
        <v>90</v>
      </c>
      <c r="BK757" s="233">
        <f>ROUND(I757*H757,2)</f>
        <v>0</v>
      </c>
      <c r="BL757" s="24" t="s">
        <v>177</v>
      </c>
      <c r="BM757" s="24" t="s">
        <v>915</v>
      </c>
    </row>
    <row r="758" s="10" customFormat="1" ht="29.88" customHeight="1">
      <c r="B758" s="206"/>
      <c r="C758" s="207"/>
      <c r="D758" s="208" t="s">
        <v>81</v>
      </c>
      <c r="E758" s="220" t="s">
        <v>156</v>
      </c>
      <c r="F758" s="220" t="s">
        <v>916</v>
      </c>
      <c r="G758" s="207"/>
      <c r="H758" s="207"/>
      <c r="I758" s="210"/>
      <c r="J758" s="221">
        <f>BK758</f>
        <v>0</v>
      </c>
      <c r="K758" s="207"/>
      <c r="L758" s="212"/>
      <c r="M758" s="213"/>
      <c r="N758" s="214"/>
      <c r="O758" s="214"/>
      <c r="P758" s="215">
        <f>SUM(P759:P796)</f>
        <v>0</v>
      </c>
      <c r="Q758" s="214"/>
      <c r="R758" s="215">
        <f>SUM(R759:R796)</f>
        <v>0</v>
      </c>
      <c r="S758" s="214"/>
      <c r="T758" s="216">
        <f>SUM(T759:T796)</f>
        <v>0</v>
      </c>
      <c r="AR758" s="217" t="s">
        <v>90</v>
      </c>
      <c r="AT758" s="218" t="s">
        <v>81</v>
      </c>
      <c r="AU758" s="218" t="s">
        <v>90</v>
      </c>
      <c r="AY758" s="217" t="s">
        <v>157</v>
      </c>
      <c r="BK758" s="219">
        <f>SUM(BK759:BK796)</f>
        <v>0</v>
      </c>
    </row>
    <row r="759" s="1" customFormat="1" ht="25.5" customHeight="1">
      <c r="B759" s="47"/>
      <c r="C759" s="222" t="s">
        <v>917</v>
      </c>
      <c r="D759" s="222" t="s">
        <v>160</v>
      </c>
      <c r="E759" s="223" t="s">
        <v>918</v>
      </c>
      <c r="F759" s="224" t="s">
        <v>919</v>
      </c>
      <c r="G759" s="225" t="s">
        <v>379</v>
      </c>
      <c r="H759" s="226">
        <v>644.79999999999995</v>
      </c>
      <c r="I759" s="227"/>
      <c r="J759" s="228">
        <f>ROUND(I759*H759,2)</f>
        <v>0</v>
      </c>
      <c r="K759" s="224" t="s">
        <v>164</v>
      </c>
      <c r="L759" s="73"/>
      <c r="M759" s="229" t="s">
        <v>80</v>
      </c>
      <c r="N759" s="230" t="s">
        <v>52</v>
      </c>
      <c r="O759" s="48"/>
      <c r="P759" s="231">
        <f>O759*H759</f>
        <v>0</v>
      </c>
      <c r="Q759" s="231">
        <v>0</v>
      </c>
      <c r="R759" s="231">
        <f>Q759*H759</f>
        <v>0</v>
      </c>
      <c r="S759" s="231">
        <v>0</v>
      </c>
      <c r="T759" s="232">
        <f>S759*H759</f>
        <v>0</v>
      </c>
      <c r="AR759" s="24" t="s">
        <v>177</v>
      </c>
      <c r="AT759" s="24" t="s">
        <v>160</v>
      </c>
      <c r="AU759" s="24" t="s">
        <v>92</v>
      </c>
      <c r="AY759" s="24" t="s">
        <v>157</v>
      </c>
      <c r="BE759" s="233">
        <f>IF(N759="základní",J759,0)</f>
        <v>0</v>
      </c>
      <c r="BF759" s="233">
        <f>IF(N759="snížená",J759,0)</f>
        <v>0</v>
      </c>
      <c r="BG759" s="233">
        <f>IF(N759="zákl. přenesená",J759,0)</f>
        <v>0</v>
      </c>
      <c r="BH759" s="233">
        <f>IF(N759="sníž. přenesená",J759,0)</f>
        <v>0</v>
      </c>
      <c r="BI759" s="233">
        <f>IF(N759="nulová",J759,0)</f>
        <v>0</v>
      </c>
      <c r="BJ759" s="24" t="s">
        <v>90</v>
      </c>
      <c r="BK759" s="233">
        <f>ROUND(I759*H759,2)</f>
        <v>0</v>
      </c>
      <c r="BL759" s="24" t="s">
        <v>177</v>
      </c>
      <c r="BM759" s="24" t="s">
        <v>920</v>
      </c>
    </row>
    <row r="760" s="1" customFormat="1">
      <c r="B760" s="47"/>
      <c r="C760" s="75"/>
      <c r="D760" s="234" t="s">
        <v>167</v>
      </c>
      <c r="E760" s="75"/>
      <c r="F760" s="235" t="s">
        <v>921</v>
      </c>
      <c r="G760" s="75"/>
      <c r="H760" s="75"/>
      <c r="I760" s="192"/>
      <c r="J760" s="75"/>
      <c r="K760" s="75"/>
      <c r="L760" s="73"/>
      <c r="M760" s="236"/>
      <c r="N760" s="48"/>
      <c r="O760" s="48"/>
      <c r="P760" s="48"/>
      <c r="Q760" s="48"/>
      <c r="R760" s="48"/>
      <c r="S760" s="48"/>
      <c r="T760" s="96"/>
      <c r="AT760" s="24" t="s">
        <v>167</v>
      </c>
      <c r="AU760" s="24" t="s">
        <v>92</v>
      </c>
    </row>
    <row r="761" s="11" customFormat="1">
      <c r="B761" s="237"/>
      <c r="C761" s="238"/>
      <c r="D761" s="234" t="s">
        <v>182</v>
      </c>
      <c r="E761" s="239" t="s">
        <v>80</v>
      </c>
      <c r="F761" s="240" t="s">
        <v>922</v>
      </c>
      <c r="G761" s="238"/>
      <c r="H761" s="241">
        <v>644.79999999999995</v>
      </c>
      <c r="I761" s="242"/>
      <c r="J761" s="238"/>
      <c r="K761" s="238"/>
      <c r="L761" s="243"/>
      <c r="M761" s="244"/>
      <c r="N761" s="245"/>
      <c r="O761" s="245"/>
      <c r="P761" s="245"/>
      <c r="Q761" s="245"/>
      <c r="R761" s="245"/>
      <c r="S761" s="245"/>
      <c r="T761" s="246"/>
      <c r="AT761" s="247" t="s">
        <v>182</v>
      </c>
      <c r="AU761" s="247" t="s">
        <v>92</v>
      </c>
      <c r="AV761" s="11" t="s">
        <v>92</v>
      </c>
      <c r="AW761" s="11" t="s">
        <v>44</v>
      </c>
      <c r="AX761" s="11" t="s">
        <v>82</v>
      </c>
      <c r="AY761" s="247" t="s">
        <v>157</v>
      </c>
    </row>
    <row r="762" s="12" customFormat="1">
      <c r="B762" s="248"/>
      <c r="C762" s="249"/>
      <c r="D762" s="234" t="s">
        <v>182</v>
      </c>
      <c r="E762" s="250" t="s">
        <v>80</v>
      </c>
      <c r="F762" s="251" t="s">
        <v>183</v>
      </c>
      <c r="G762" s="249"/>
      <c r="H762" s="252">
        <v>644.79999999999995</v>
      </c>
      <c r="I762" s="253"/>
      <c r="J762" s="249"/>
      <c r="K762" s="249"/>
      <c r="L762" s="254"/>
      <c r="M762" s="255"/>
      <c r="N762" s="256"/>
      <c r="O762" s="256"/>
      <c r="P762" s="256"/>
      <c r="Q762" s="256"/>
      <c r="R762" s="256"/>
      <c r="S762" s="256"/>
      <c r="T762" s="257"/>
      <c r="AT762" s="258" t="s">
        <v>182</v>
      </c>
      <c r="AU762" s="258" t="s">
        <v>92</v>
      </c>
      <c r="AV762" s="12" t="s">
        <v>177</v>
      </c>
      <c r="AW762" s="12" t="s">
        <v>44</v>
      </c>
      <c r="AX762" s="12" t="s">
        <v>90</v>
      </c>
      <c r="AY762" s="258" t="s">
        <v>157</v>
      </c>
    </row>
    <row r="763" s="1" customFormat="1" ht="25.5" customHeight="1">
      <c r="B763" s="47"/>
      <c r="C763" s="222" t="s">
        <v>923</v>
      </c>
      <c r="D763" s="222" t="s">
        <v>160</v>
      </c>
      <c r="E763" s="223" t="s">
        <v>924</v>
      </c>
      <c r="F763" s="224" t="s">
        <v>925</v>
      </c>
      <c r="G763" s="225" t="s">
        <v>379</v>
      </c>
      <c r="H763" s="226">
        <v>193.5</v>
      </c>
      <c r="I763" s="227"/>
      <c r="J763" s="228">
        <f>ROUND(I763*H763,2)</f>
        <v>0</v>
      </c>
      <c r="K763" s="224" t="s">
        <v>164</v>
      </c>
      <c r="L763" s="73"/>
      <c r="M763" s="229" t="s">
        <v>80</v>
      </c>
      <c r="N763" s="230" t="s">
        <v>52</v>
      </c>
      <c r="O763" s="48"/>
      <c r="P763" s="231">
        <f>O763*H763</f>
        <v>0</v>
      </c>
      <c r="Q763" s="231">
        <v>0</v>
      </c>
      <c r="R763" s="231">
        <f>Q763*H763</f>
        <v>0</v>
      </c>
      <c r="S763" s="231">
        <v>0</v>
      </c>
      <c r="T763" s="232">
        <f>S763*H763</f>
        <v>0</v>
      </c>
      <c r="AR763" s="24" t="s">
        <v>177</v>
      </c>
      <c r="AT763" s="24" t="s">
        <v>160</v>
      </c>
      <c r="AU763" s="24" t="s">
        <v>92</v>
      </c>
      <c r="AY763" s="24" t="s">
        <v>157</v>
      </c>
      <c r="BE763" s="233">
        <f>IF(N763="základní",J763,0)</f>
        <v>0</v>
      </c>
      <c r="BF763" s="233">
        <f>IF(N763="snížená",J763,0)</f>
        <v>0</v>
      </c>
      <c r="BG763" s="233">
        <f>IF(N763="zákl. přenesená",J763,0)</f>
        <v>0</v>
      </c>
      <c r="BH763" s="233">
        <f>IF(N763="sníž. přenesená",J763,0)</f>
        <v>0</v>
      </c>
      <c r="BI763" s="233">
        <f>IF(N763="nulová",J763,0)</f>
        <v>0</v>
      </c>
      <c r="BJ763" s="24" t="s">
        <v>90</v>
      </c>
      <c r="BK763" s="233">
        <f>ROUND(I763*H763,2)</f>
        <v>0</v>
      </c>
      <c r="BL763" s="24" t="s">
        <v>177</v>
      </c>
      <c r="BM763" s="24" t="s">
        <v>926</v>
      </c>
    </row>
    <row r="764" s="1" customFormat="1">
      <c r="B764" s="47"/>
      <c r="C764" s="75"/>
      <c r="D764" s="234" t="s">
        <v>167</v>
      </c>
      <c r="E764" s="75"/>
      <c r="F764" s="235" t="s">
        <v>927</v>
      </c>
      <c r="G764" s="75"/>
      <c r="H764" s="75"/>
      <c r="I764" s="192"/>
      <c r="J764" s="75"/>
      <c r="K764" s="75"/>
      <c r="L764" s="73"/>
      <c r="M764" s="236"/>
      <c r="N764" s="48"/>
      <c r="O764" s="48"/>
      <c r="P764" s="48"/>
      <c r="Q764" s="48"/>
      <c r="R764" s="48"/>
      <c r="S764" s="48"/>
      <c r="T764" s="96"/>
      <c r="AT764" s="24" t="s">
        <v>167</v>
      </c>
      <c r="AU764" s="24" t="s">
        <v>92</v>
      </c>
    </row>
    <row r="765" s="11" customFormat="1">
      <c r="B765" s="237"/>
      <c r="C765" s="238"/>
      <c r="D765" s="234" t="s">
        <v>182</v>
      </c>
      <c r="E765" s="239" t="s">
        <v>80</v>
      </c>
      <c r="F765" s="240" t="s">
        <v>403</v>
      </c>
      <c r="G765" s="238"/>
      <c r="H765" s="241">
        <v>193.5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AT765" s="247" t="s">
        <v>182</v>
      </c>
      <c r="AU765" s="247" t="s">
        <v>92</v>
      </c>
      <c r="AV765" s="11" t="s">
        <v>92</v>
      </c>
      <c r="AW765" s="11" t="s">
        <v>44</v>
      </c>
      <c r="AX765" s="11" t="s">
        <v>82</v>
      </c>
      <c r="AY765" s="247" t="s">
        <v>157</v>
      </c>
    </row>
    <row r="766" s="12" customFormat="1">
      <c r="B766" s="248"/>
      <c r="C766" s="249"/>
      <c r="D766" s="234" t="s">
        <v>182</v>
      </c>
      <c r="E766" s="250" t="s">
        <v>80</v>
      </c>
      <c r="F766" s="251" t="s">
        <v>183</v>
      </c>
      <c r="G766" s="249"/>
      <c r="H766" s="252">
        <v>193.5</v>
      </c>
      <c r="I766" s="253"/>
      <c r="J766" s="249"/>
      <c r="K766" s="249"/>
      <c r="L766" s="254"/>
      <c r="M766" s="255"/>
      <c r="N766" s="256"/>
      <c r="O766" s="256"/>
      <c r="P766" s="256"/>
      <c r="Q766" s="256"/>
      <c r="R766" s="256"/>
      <c r="S766" s="256"/>
      <c r="T766" s="257"/>
      <c r="AT766" s="258" t="s">
        <v>182</v>
      </c>
      <c r="AU766" s="258" t="s">
        <v>92</v>
      </c>
      <c r="AV766" s="12" t="s">
        <v>177</v>
      </c>
      <c r="AW766" s="12" t="s">
        <v>44</v>
      </c>
      <c r="AX766" s="12" t="s">
        <v>90</v>
      </c>
      <c r="AY766" s="258" t="s">
        <v>157</v>
      </c>
    </row>
    <row r="767" s="1" customFormat="1" ht="38.25" customHeight="1">
      <c r="B767" s="47"/>
      <c r="C767" s="222" t="s">
        <v>928</v>
      </c>
      <c r="D767" s="222" t="s">
        <v>160</v>
      </c>
      <c r="E767" s="223" t="s">
        <v>929</v>
      </c>
      <c r="F767" s="224" t="s">
        <v>930</v>
      </c>
      <c r="G767" s="225" t="s">
        <v>379</v>
      </c>
      <c r="H767" s="226">
        <v>193.5</v>
      </c>
      <c r="I767" s="227"/>
      <c r="J767" s="228">
        <f>ROUND(I767*H767,2)</f>
        <v>0</v>
      </c>
      <c r="K767" s="224" t="s">
        <v>164</v>
      </c>
      <c r="L767" s="73"/>
      <c r="M767" s="229" t="s">
        <v>80</v>
      </c>
      <c r="N767" s="230" t="s">
        <v>52</v>
      </c>
      <c r="O767" s="48"/>
      <c r="P767" s="231">
        <f>O767*H767</f>
        <v>0</v>
      </c>
      <c r="Q767" s="231">
        <v>0</v>
      </c>
      <c r="R767" s="231">
        <f>Q767*H767</f>
        <v>0</v>
      </c>
      <c r="S767" s="231">
        <v>0</v>
      </c>
      <c r="T767" s="232">
        <f>S767*H767</f>
        <v>0</v>
      </c>
      <c r="AR767" s="24" t="s">
        <v>177</v>
      </c>
      <c r="AT767" s="24" t="s">
        <v>160</v>
      </c>
      <c r="AU767" s="24" t="s">
        <v>92</v>
      </c>
      <c r="AY767" s="24" t="s">
        <v>157</v>
      </c>
      <c r="BE767" s="233">
        <f>IF(N767="základní",J767,0)</f>
        <v>0</v>
      </c>
      <c r="BF767" s="233">
        <f>IF(N767="snížená",J767,0)</f>
        <v>0</v>
      </c>
      <c r="BG767" s="233">
        <f>IF(N767="zákl. přenesená",J767,0)</f>
        <v>0</v>
      </c>
      <c r="BH767" s="233">
        <f>IF(N767="sníž. přenesená",J767,0)</f>
        <v>0</v>
      </c>
      <c r="BI767" s="233">
        <f>IF(N767="nulová",J767,0)</f>
        <v>0</v>
      </c>
      <c r="BJ767" s="24" t="s">
        <v>90</v>
      </c>
      <c r="BK767" s="233">
        <f>ROUND(I767*H767,2)</f>
        <v>0</v>
      </c>
      <c r="BL767" s="24" t="s">
        <v>177</v>
      </c>
      <c r="BM767" s="24" t="s">
        <v>931</v>
      </c>
    </row>
    <row r="768" s="1" customFormat="1">
      <c r="B768" s="47"/>
      <c r="C768" s="75"/>
      <c r="D768" s="234" t="s">
        <v>167</v>
      </c>
      <c r="E768" s="75"/>
      <c r="F768" s="235" t="s">
        <v>932</v>
      </c>
      <c r="G768" s="75"/>
      <c r="H768" s="75"/>
      <c r="I768" s="192"/>
      <c r="J768" s="75"/>
      <c r="K768" s="75"/>
      <c r="L768" s="73"/>
      <c r="M768" s="236"/>
      <c r="N768" s="48"/>
      <c r="O768" s="48"/>
      <c r="P768" s="48"/>
      <c r="Q768" s="48"/>
      <c r="R768" s="48"/>
      <c r="S768" s="48"/>
      <c r="T768" s="96"/>
      <c r="AT768" s="24" t="s">
        <v>167</v>
      </c>
      <c r="AU768" s="24" t="s">
        <v>92</v>
      </c>
    </row>
    <row r="769" s="11" customFormat="1">
      <c r="B769" s="237"/>
      <c r="C769" s="238"/>
      <c r="D769" s="234" t="s">
        <v>182</v>
      </c>
      <c r="E769" s="239" t="s">
        <v>80</v>
      </c>
      <c r="F769" s="240" t="s">
        <v>933</v>
      </c>
      <c r="G769" s="238"/>
      <c r="H769" s="241">
        <v>193.5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AT769" s="247" t="s">
        <v>182</v>
      </c>
      <c r="AU769" s="247" t="s">
        <v>92</v>
      </c>
      <c r="AV769" s="11" t="s">
        <v>92</v>
      </c>
      <c r="AW769" s="11" t="s">
        <v>44</v>
      </c>
      <c r="AX769" s="11" t="s">
        <v>82</v>
      </c>
      <c r="AY769" s="247" t="s">
        <v>157</v>
      </c>
    </row>
    <row r="770" s="12" customFormat="1">
      <c r="B770" s="248"/>
      <c r="C770" s="249"/>
      <c r="D770" s="234" t="s">
        <v>182</v>
      </c>
      <c r="E770" s="250" t="s">
        <v>80</v>
      </c>
      <c r="F770" s="251" t="s">
        <v>183</v>
      </c>
      <c r="G770" s="249"/>
      <c r="H770" s="252">
        <v>193.5</v>
      </c>
      <c r="I770" s="253"/>
      <c r="J770" s="249"/>
      <c r="K770" s="249"/>
      <c r="L770" s="254"/>
      <c r="M770" s="255"/>
      <c r="N770" s="256"/>
      <c r="O770" s="256"/>
      <c r="P770" s="256"/>
      <c r="Q770" s="256"/>
      <c r="R770" s="256"/>
      <c r="S770" s="256"/>
      <c r="T770" s="257"/>
      <c r="AT770" s="258" t="s">
        <v>182</v>
      </c>
      <c r="AU770" s="258" t="s">
        <v>92</v>
      </c>
      <c r="AV770" s="12" t="s">
        <v>177</v>
      </c>
      <c r="AW770" s="12" t="s">
        <v>44</v>
      </c>
      <c r="AX770" s="12" t="s">
        <v>90</v>
      </c>
      <c r="AY770" s="258" t="s">
        <v>157</v>
      </c>
    </row>
    <row r="771" s="1" customFormat="1" ht="25.5" customHeight="1">
      <c r="B771" s="47"/>
      <c r="C771" s="222" t="s">
        <v>934</v>
      </c>
      <c r="D771" s="222" t="s">
        <v>160</v>
      </c>
      <c r="E771" s="223" t="s">
        <v>935</v>
      </c>
      <c r="F771" s="224" t="s">
        <v>936</v>
      </c>
      <c r="G771" s="225" t="s">
        <v>379</v>
      </c>
      <c r="H771" s="226">
        <v>644.79999999999995</v>
      </c>
      <c r="I771" s="227"/>
      <c r="J771" s="228">
        <f>ROUND(I771*H771,2)</f>
        <v>0</v>
      </c>
      <c r="K771" s="224" t="s">
        <v>164</v>
      </c>
      <c r="L771" s="73"/>
      <c r="M771" s="229" t="s">
        <v>80</v>
      </c>
      <c r="N771" s="230" t="s">
        <v>52</v>
      </c>
      <c r="O771" s="48"/>
      <c r="P771" s="231">
        <f>O771*H771</f>
        <v>0</v>
      </c>
      <c r="Q771" s="231">
        <v>0</v>
      </c>
      <c r="R771" s="231">
        <f>Q771*H771</f>
        <v>0</v>
      </c>
      <c r="S771" s="231">
        <v>0</v>
      </c>
      <c r="T771" s="232">
        <f>S771*H771</f>
        <v>0</v>
      </c>
      <c r="AR771" s="24" t="s">
        <v>177</v>
      </c>
      <c r="AT771" s="24" t="s">
        <v>160</v>
      </c>
      <c r="AU771" s="24" t="s">
        <v>92</v>
      </c>
      <c r="AY771" s="24" t="s">
        <v>157</v>
      </c>
      <c r="BE771" s="233">
        <f>IF(N771="základní",J771,0)</f>
        <v>0</v>
      </c>
      <c r="BF771" s="233">
        <f>IF(N771="snížená",J771,0)</f>
        <v>0</v>
      </c>
      <c r="BG771" s="233">
        <f>IF(N771="zákl. přenesená",J771,0)</f>
        <v>0</v>
      </c>
      <c r="BH771" s="233">
        <f>IF(N771="sníž. přenesená",J771,0)</f>
        <v>0</v>
      </c>
      <c r="BI771" s="233">
        <f>IF(N771="nulová",J771,0)</f>
        <v>0</v>
      </c>
      <c r="BJ771" s="24" t="s">
        <v>90</v>
      </c>
      <c r="BK771" s="233">
        <f>ROUND(I771*H771,2)</f>
        <v>0</v>
      </c>
      <c r="BL771" s="24" t="s">
        <v>177</v>
      </c>
      <c r="BM771" s="24" t="s">
        <v>937</v>
      </c>
    </row>
    <row r="772" s="1" customFormat="1">
      <c r="B772" s="47"/>
      <c r="C772" s="75"/>
      <c r="D772" s="234" t="s">
        <v>167</v>
      </c>
      <c r="E772" s="75"/>
      <c r="F772" s="235" t="s">
        <v>938</v>
      </c>
      <c r="G772" s="75"/>
      <c r="H772" s="75"/>
      <c r="I772" s="192"/>
      <c r="J772" s="75"/>
      <c r="K772" s="75"/>
      <c r="L772" s="73"/>
      <c r="M772" s="236"/>
      <c r="N772" s="48"/>
      <c r="O772" s="48"/>
      <c r="P772" s="48"/>
      <c r="Q772" s="48"/>
      <c r="R772" s="48"/>
      <c r="S772" s="48"/>
      <c r="T772" s="96"/>
      <c r="AT772" s="24" t="s">
        <v>167</v>
      </c>
      <c r="AU772" s="24" t="s">
        <v>92</v>
      </c>
    </row>
    <row r="773" s="11" customFormat="1">
      <c r="B773" s="237"/>
      <c r="C773" s="238"/>
      <c r="D773" s="234" t="s">
        <v>182</v>
      </c>
      <c r="E773" s="239" t="s">
        <v>80</v>
      </c>
      <c r="F773" s="240" t="s">
        <v>922</v>
      </c>
      <c r="G773" s="238"/>
      <c r="H773" s="241">
        <v>644.79999999999995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182</v>
      </c>
      <c r="AU773" s="247" t="s">
        <v>92</v>
      </c>
      <c r="AV773" s="11" t="s">
        <v>92</v>
      </c>
      <c r="AW773" s="11" t="s">
        <v>44</v>
      </c>
      <c r="AX773" s="11" t="s">
        <v>90</v>
      </c>
      <c r="AY773" s="247" t="s">
        <v>157</v>
      </c>
    </row>
    <row r="774" s="1" customFormat="1" ht="25.5" customHeight="1">
      <c r="B774" s="47"/>
      <c r="C774" s="222" t="s">
        <v>939</v>
      </c>
      <c r="D774" s="222" t="s">
        <v>160</v>
      </c>
      <c r="E774" s="223" t="s">
        <v>940</v>
      </c>
      <c r="F774" s="224" t="s">
        <v>941</v>
      </c>
      <c r="G774" s="225" t="s">
        <v>379</v>
      </c>
      <c r="H774" s="226">
        <v>193.5</v>
      </c>
      <c r="I774" s="227"/>
      <c r="J774" s="228">
        <f>ROUND(I774*H774,2)</f>
        <v>0</v>
      </c>
      <c r="K774" s="224" t="s">
        <v>164</v>
      </c>
      <c r="L774" s="73"/>
      <c r="M774" s="229" t="s">
        <v>80</v>
      </c>
      <c r="N774" s="230" t="s">
        <v>52</v>
      </c>
      <c r="O774" s="48"/>
      <c r="P774" s="231">
        <f>O774*H774</f>
        <v>0</v>
      </c>
      <c r="Q774" s="231">
        <v>0</v>
      </c>
      <c r="R774" s="231">
        <f>Q774*H774</f>
        <v>0</v>
      </c>
      <c r="S774" s="231">
        <v>0</v>
      </c>
      <c r="T774" s="232">
        <f>S774*H774</f>
        <v>0</v>
      </c>
      <c r="AR774" s="24" t="s">
        <v>177</v>
      </c>
      <c r="AT774" s="24" t="s">
        <v>160</v>
      </c>
      <c r="AU774" s="24" t="s">
        <v>92</v>
      </c>
      <c r="AY774" s="24" t="s">
        <v>157</v>
      </c>
      <c r="BE774" s="233">
        <f>IF(N774="základní",J774,0)</f>
        <v>0</v>
      </c>
      <c r="BF774" s="233">
        <f>IF(N774="snížená",J774,0)</f>
        <v>0</v>
      </c>
      <c r="BG774" s="233">
        <f>IF(N774="zákl. přenesená",J774,0)</f>
        <v>0</v>
      </c>
      <c r="BH774" s="233">
        <f>IF(N774="sníž. přenesená",J774,0)</f>
        <v>0</v>
      </c>
      <c r="BI774" s="233">
        <f>IF(N774="nulová",J774,0)</f>
        <v>0</v>
      </c>
      <c r="BJ774" s="24" t="s">
        <v>90</v>
      </c>
      <c r="BK774" s="233">
        <f>ROUND(I774*H774,2)</f>
        <v>0</v>
      </c>
      <c r="BL774" s="24" t="s">
        <v>177</v>
      </c>
      <c r="BM774" s="24" t="s">
        <v>942</v>
      </c>
    </row>
    <row r="775" s="1" customFormat="1">
      <c r="B775" s="47"/>
      <c r="C775" s="75"/>
      <c r="D775" s="234" t="s">
        <v>167</v>
      </c>
      <c r="E775" s="75"/>
      <c r="F775" s="235" t="s">
        <v>943</v>
      </c>
      <c r="G775" s="75"/>
      <c r="H775" s="75"/>
      <c r="I775" s="192"/>
      <c r="J775" s="75"/>
      <c r="K775" s="75"/>
      <c r="L775" s="73"/>
      <c r="M775" s="236"/>
      <c r="N775" s="48"/>
      <c r="O775" s="48"/>
      <c r="P775" s="48"/>
      <c r="Q775" s="48"/>
      <c r="R775" s="48"/>
      <c r="S775" s="48"/>
      <c r="T775" s="96"/>
      <c r="AT775" s="24" t="s">
        <v>167</v>
      </c>
      <c r="AU775" s="24" t="s">
        <v>92</v>
      </c>
    </row>
    <row r="776" s="11" customFormat="1">
      <c r="B776" s="237"/>
      <c r="C776" s="238"/>
      <c r="D776" s="234" t="s">
        <v>182</v>
      </c>
      <c r="E776" s="239" t="s">
        <v>80</v>
      </c>
      <c r="F776" s="240" t="s">
        <v>403</v>
      </c>
      <c r="G776" s="238"/>
      <c r="H776" s="241">
        <v>193.5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AT776" s="247" t="s">
        <v>182</v>
      </c>
      <c r="AU776" s="247" t="s">
        <v>92</v>
      </c>
      <c r="AV776" s="11" t="s">
        <v>92</v>
      </c>
      <c r="AW776" s="11" t="s">
        <v>44</v>
      </c>
      <c r="AX776" s="11" t="s">
        <v>82</v>
      </c>
      <c r="AY776" s="247" t="s">
        <v>157</v>
      </c>
    </row>
    <row r="777" s="12" customFormat="1">
      <c r="B777" s="248"/>
      <c r="C777" s="249"/>
      <c r="D777" s="234" t="s">
        <v>182</v>
      </c>
      <c r="E777" s="250" t="s">
        <v>80</v>
      </c>
      <c r="F777" s="251" t="s">
        <v>183</v>
      </c>
      <c r="G777" s="249"/>
      <c r="H777" s="252">
        <v>193.5</v>
      </c>
      <c r="I777" s="253"/>
      <c r="J777" s="249"/>
      <c r="K777" s="249"/>
      <c r="L777" s="254"/>
      <c r="M777" s="255"/>
      <c r="N777" s="256"/>
      <c r="O777" s="256"/>
      <c r="P777" s="256"/>
      <c r="Q777" s="256"/>
      <c r="R777" s="256"/>
      <c r="S777" s="256"/>
      <c r="T777" s="257"/>
      <c r="AT777" s="258" t="s">
        <v>182</v>
      </c>
      <c r="AU777" s="258" t="s">
        <v>92</v>
      </c>
      <c r="AV777" s="12" t="s">
        <v>177</v>
      </c>
      <c r="AW777" s="12" t="s">
        <v>44</v>
      </c>
      <c r="AX777" s="12" t="s">
        <v>90</v>
      </c>
      <c r="AY777" s="258" t="s">
        <v>157</v>
      </c>
    </row>
    <row r="778" s="1" customFormat="1" ht="16.5" customHeight="1">
      <c r="B778" s="47"/>
      <c r="C778" s="222" t="s">
        <v>944</v>
      </c>
      <c r="D778" s="222" t="s">
        <v>160</v>
      </c>
      <c r="E778" s="223" t="s">
        <v>945</v>
      </c>
      <c r="F778" s="224" t="s">
        <v>946</v>
      </c>
      <c r="G778" s="225" t="s">
        <v>379</v>
      </c>
      <c r="H778" s="226">
        <v>838.29999999999995</v>
      </c>
      <c r="I778" s="227"/>
      <c r="J778" s="228">
        <f>ROUND(I778*H778,2)</f>
        <v>0</v>
      </c>
      <c r="K778" s="224" t="s">
        <v>164</v>
      </c>
      <c r="L778" s="73"/>
      <c r="M778" s="229" t="s">
        <v>80</v>
      </c>
      <c r="N778" s="230" t="s">
        <v>52</v>
      </c>
      <c r="O778" s="48"/>
      <c r="P778" s="231">
        <f>O778*H778</f>
        <v>0</v>
      </c>
      <c r="Q778" s="231">
        <v>0</v>
      </c>
      <c r="R778" s="231">
        <f>Q778*H778</f>
        <v>0</v>
      </c>
      <c r="S778" s="231">
        <v>0</v>
      </c>
      <c r="T778" s="232">
        <f>S778*H778</f>
        <v>0</v>
      </c>
      <c r="AR778" s="24" t="s">
        <v>177</v>
      </c>
      <c r="AT778" s="24" t="s">
        <v>160</v>
      </c>
      <c r="AU778" s="24" t="s">
        <v>92</v>
      </c>
      <c r="AY778" s="24" t="s">
        <v>157</v>
      </c>
      <c r="BE778" s="233">
        <f>IF(N778="základní",J778,0)</f>
        <v>0</v>
      </c>
      <c r="BF778" s="233">
        <f>IF(N778="snížená",J778,0)</f>
        <v>0</v>
      </c>
      <c r="BG778" s="233">
        <f>IF(N778="zákl. přenesená",J778,0)</f>
        <v>0</v>
      </c>
      <c r="BH778" s="233">
        <f>IF(N778="sníž. přenesená",J778,0)</f>
        <v>0</v>
      </c>
      <c r="BI778" s="233">
        <f>IF(N778="nulová",J778,0)</f>
        <v>0</v>
      </c>
      <c r="BJ778" s="24" t="s">
        <v>90</v>
      </c>
      <c r="BK778" s="233">
        <f>ROUND(I778*H778,2)</f>
        <v>0</v>
      </c>
      <c r="BL778" s="24" t="s">
        <v>177</v>
      </c>
      <c r="BM778" s="24" t="s">
        <v>947</v>
      </c>
    </row>
    <row r="779" s="1" customFormat="1">
      <c r="B779" s="47"/>
      <c r="C779" s="75"/>
      <c r="D779" s="234" t="s">
        <v>167</v>
      </c>
      <c r="E779" s="75"/>
      <c r="F779" s="235" t="s">
        <v>948</v>
      </c>
      <c r="G779" s="75"/>
      <c r="H779" s="75"/>
      <c r="I779" s="192"/>
      <c r="J779" s="75"/>
      <c r="K779" s="75"/>
      <c r="L779" s="73"/>
      <c r="M779" s="236"/>
      <c r="N779" s="48"/>
      <c r="O779" s="48"/>
      <c r="P779" s="48"/>
      <c r="Q779" s="48"/>
      <c r="R779" s="48"/>
      <c r="S779" s="48"/>
      <c r="T779" s="96"/>
      <c r="AT779" s="24" t="s">
        <v>167</v>
      </c>
      <c r="AU779" s="24" t="s">
        <v>92</v>
      </c>
    </row>
    <row r="780" s="11" customFormat="1">
      <c r="B780" s="237"/>
      <c r="C780" s="238"/>
      <c r="D780" s="234" t="s">
        <v>182</v>
      </c>
      <c r="E780" s="239" t="s">
        <v>80</v>
      </c>
      <c r="F780" s="240" t="s">
        <v>949</v>
      </c>
      <c r="G780" s="238"/>
      <c r="H780" s="241">
        <v>838.29999999999995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AT780" s="247" t="s">
        <v>182</v>
      </c>
      <c r="AU780" s="247" t="s">
        <v>92</v>
      </c>
      <c r="AV780" s="11" t="s">
        <v>92</v>
      </c>
      <c r="AW780" s="11" t="s">
        <v>44</v>
      </c>
      <c r="AX780" s="11" t="s">
        <v>82</v>
      </c>
      <c r="AY780" s="247" t="s">
        <v>157</v>
      </c>
    </row>
    <row r="781" s="12" customFormat="1">
      <c r="B781" s="248"/>
      <c r="C781" s="249"/>
      <c r="D781" s="234" t="s">
        <v>182</v>
      </c>
      <c r="E781" s="250" t="s">
        <v>80</v>
      </c>
      <c r="F781" s="251" t="s">
        <v>183</v>
      </c>
      <c r="G781" s="249"/>
      <c r="H781" s="252">
        <v>838.29999999999995</v>
      </c>
      <c r="I781" s="253"/>
      <c r="J781" s="249"/>
      <c r="K781" s="249"/>
      <c r="L781" s="254"/>
      <c r="M781" s="255"/>
      <c r="N781" s="256"/>
      <c r="O781" s="256"/>
      <c r="P781" s="256"/>
      <c r="Q781" s="256"/>
      <c r="R781" s="256"/>
      <c r="S781" s="256"/>
      <c r="T781" s="257"/>
      <c r="AT781" s="258" t="s">
        <v>182</v>
      </c>
      <c r="AU781" s="258" t="s">
        <v>92</v>
      </c>
      <c r="AV781" s="12" t="s">
        <v>177</v>
      </c>
      <c r="AW781" s="12" t="s">
        <v>44</v>
      </c>
      <c r="AX781" s="12" t="s">
        <v>90</v>
      </c>
      <c r="AY781" s="258" t="s">
        <v>157</v>
      </c>
    </row>
    <row r="782" s="1" customFormat="1" ht="25.5" customHeight="1">
      <c r="B782" s="47"/>
      <c r="C782" s="222" t="s">
        <v>950</v>
      </c>
      <c r="D782" s="222" t="s">
        <v>160</v>
      </c>
      <c r="E782" s="223" t="s">
        <v>951</v>
      </c>
      <c r="F782" s="224" t="s">
        <v>952</v>
      </c>
      <c r="G782" s="225" t="s">
        <v>379</v>
      </c>
      <c r="H782" s="226">
        <v>387</v>
      </c>
      <c r="I782" s="227"/>
      <c r="J782" s="228">
        <f>ROUND(I782*H782,2)</f>
        <v>0</v>
      </c>
      <c r="K782" s="224" t="s">
        <v>164</v>
      </c>
      <c r="L782" s="73"/>
      <c r="M782" s="229" t="s">
        <v>80</v>
      </c>
      <c r="N782" s="230" t="s">
        <v>52</v>
      </c>
      <c r="O782" s="48"/>
      <c r="P782" s="231">
        <f>O782*H782</f>
        <v>0</v>
      </c>
      <c r="Q782" s="231">
        <v>0</v>
      </c>
      <c r="R782" s="231">
        <f>Q782*H782</f>
        <v>0</v>
      </c>
      <c r="S782" s="231">
        <v>0</v>
      </c>
      <c r="T782" s="232">
        <f>S782*H782</f>
        <v>0</v>
      </c>
      <c r="AR782" s="24" t="s">
        <v>177</v>
      </c>
      <c r="AT782" s="24" t="s">
        <v>160</v>
      </c>
      <c r="AU782" s="24" t="s">
        <v>92</v>
      </c>
      <c r="AY782" s="24" t="s">
        <v>157</v>
      </c>
      <c r="BE782" s="233">
        <f>IF(N782="základní",J782,0)</f>
        <v>0</v>
      </c>
      <c r="BF782" s="233">
        <f>IF(N782="snížená",J782,0)</f>
        <v>0</v>
      </c>
      <c r="BG782" s="233">
        <f>IF(N782="zákl. přenesená",J782,0)</f>
        <v>0</v>
      </c>
      <c r="BH782" s="233">
        <f>IF(N782="sníž. přenesená",J782,0)</f>
        <v>0</v>
      </c>
      <c r="BI782" s="233">
        <f>IF(N782="nulová",J782,0)</f>
        <v>0</v>
      </c>
      <c r="BJ782" s="24" t="s">
        <v>90</v>
      </c>
      <c r="BK782" s="233">
        <f>ROUND(I782*H782,2)</f>
        <v>0</v>
      </c>
      <c r="BL782" s="24" t="s">
        <v>177</v>
      </c>
      <c r="BM782" s="24" t="s">
        <v>953</v>
      </c>
    </row>
    <row r="783" s="1" customFormat="1">
      <c r="B783" s="47"/>
      <c r="C783" s="75"/>
      <c r="D783" s="234" t="s">
        <v>167</v>
      </c>
      <c r="E783" s="75"/>
      <c r="F783" s="235" t="s">
        <v>954</v>
      </c>
      <c r="G783" s="75"/>
      <c r="H783" s="75"/>
      <c r="I783" s="192"/>
      <c r="J783" s="75"/>
      <c r="K783" s="75"/>
      <c r="L783" s="73"/>
      <c r="M783" s="236"/>
      <c r="N783" s="48"/>
      <c r="O783" s="48"/>
      <c r="P783" s="48"/>
      <c r="Q783" s="48"/>
      <c r="R783" s="48"/>
      <c r="S783" s="48"/>
      <c r="T783" s="96"/>
      <c r="AT783" s="24" t="s">
        <v>167</v>
      </c>
      <c r="AU783" s="24" t="s">
        <v>92</v>
      </c>
    </row>
    <row r="784" s="11" customFormat="1">
      <c r="B784" s="237"/>
      <c r="C784" s="238"/>
      <c r="D784" s="234" t="s">
        <v>182</v>
      </c>
      <c r="E784" s="239" t="s">
        <v>80</v>
      </c>
      <c r="F784" s="240" t="s">
        <v>955</v>
      </c>
      <c r="G784" s="238"/>
      <c r="H784" s="241">
        <v>387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AT784" s="247" t="s">
        <v>182</v>
      </c>
      <c r="AU784" s="247" t="s">
        <v>92</v>
      </c>
      <c r="AV784" s="11" t="s">
        <v>92</v>
      </c>
      <c r="AW784" s="11" t="s">
        <v>44</v>
      </c>
      <c r="AX784" s="11" t="s">
        <v>82</v>
      </c>
      <c r="AY784" s="247" t="s">
        <v>157</v>
      </c>
    </row>
    <row r="785" s="12" customFormat="1">
      <c r="B785" s="248"/>
      <c r="C785" s="249"/>
      <c r="D785" s="234" t="s">
        <v>182</v>
      </c>
      <c r="E785" s="250" t="s">
        <v>80</v>
      </c>
      <c r="F785" s="251" t="s">
        <v>183</v>
      </c>
      <c r="G785" s="249"/>
      <c r="H785" s="252">
        <v>387</v>
      </c>
      <c r="I785" s="253"/>
      <c r="J785" s="249"/>
      <c r="K785" s="249"/>
      <c r="L785" s="254"/>
      <c r="M785" s="255"/>
      <c r="N785" s="256"/>
      <c r="O785" s="256"/>
      <c r="P785" s="256"/>
      <c r="Q785" s="256"/>
      <c r="R785" s="256"/>
      <c r="S785" s="256"/>
      <c r="T785" s="257"/>
      <c r="AT785" s="258" t="s">
        <v>182</v>
      </c>
      <c r="AU785" s="258" t="s">
        <v>92</v>
      </c>
      <c r="AV785" s="12" t="s">
        <v>177</v>
      </c>
      <c r="AW785" s="12" t="s">
        <v>44</v>
      </c>
      <c r="AX785" s="12" t="s">
        <v>90</v>
      </c>
      <c r="AY785" s="258" t="s">
        <v>157</v>
      </c>
    </row>
    <row r="786" s="1" customFormat="1" ht="25.5" customHeight="1">
      <c r="B786" s="47"/>
      <c r="C786" s="222" t="s">
        <v>956</v>
      </c>
      <c r="D786" s="222" t="s">
        <v>160</v>
      </c>
      <c r="E786" s="223" t="s">
        <v>957</v>
      </c>
      <c r="F786" s="224" t="s">
        <v>958</v>
      </c>
      <c r="G786" s="225" t="s">
        <v>379</v>
      </c>
      <c r="H786" s="226">
        <v>193.5</v>
      </c>
      <c r="I786" s="227"/>
      <c r="J786" s="228">
        <f>ROUND(I786*H786,2)</f>
        <v>0</v>
      </c>
      <c r="K786" s="224" t="s">
        <v>164</v>
      </c>
      <c r="L786" s="73"/>
      <c r="M786" s="229" t="s">
        <v>80</v>
      </c>
      <c r="N786" s="230" t="s">
        <v>52</v>
      </c>
      <c r="O786" s="48"/>
      <c r="P786" s="231">
        <f>O786*H786</f>
        <v>0</v>
      </c>
      <c r="Q786" s="231">
        <v>0</v>
      </c>
      <c r="R786" s="231">
        <f>Q786*H786</f>
        <v>0</v>
      </c>
      <c r="S786" s="231">
        <v>0</v>
      </c>
      <c r="T786" s="232">
        <f>S786*H786</f>
        <v>0</v>
      </c>
      <c r="AR786" s="24" t="s">
        <v>177</v>
      </c>
      <c r="AT786" s="24" t="s">
        <v>160</v>
      </c>
      <c r="AU786" s="24" t="s">
        <v>92</v>
      </c>
      <c r="AY786" s="24" t="s">
        <v>157</v>
      </c>
      <c r="BE786" s="233">
        <f>IF(N786="základní",J786,0)</f>
        <v>0</v>
      </c>
      <c r="BF786" s="233">
        <f>IF(N786="snížená",J786,0)</f>
        <v>0</v>
      </c>
      <c r="BG786" s="233">
        <f>IF(N786="zákl. přenesená",J786,0)</f>
        <v>0</v>
      </c>
      <c r="BH786" s="233">
        <f>IF(N786="sníž. přenesená",J786,0)</f>
        <v>0</v>
      </c>
      <c r="BI786" s="233">
        <f>IF(N786="nulová",J786,0)</f>
        <v>0</v>
      </c>
      <c r="BJ786" s="24" t="s">
        <v>90</v>
      </c>
      <c r="BK786" s="233">
        <f>ROUND(I786*H786,2)</f>
        <v>0</v>
      </c>
      <c r="BL786" s="24" t="s">
        <v>177</v>
      </c>
      <c r="BM786" s="24" t="s">
        <v>959</v>
      </c>
    </row>
    <row r="787" s="1" customFormat="1">
      <c r="B787" s="47"/>
      <c r="C787" s="75"/>
      <c r="D787" s="234" t="s">
        <v>167</v>
      </c>
      <c r="E787" s="75"/>
      <c r="F787" s="235" t="s">
        <v>960</v>
      </c>
      <c r="G787" s="75"/>
      <c r="H787" s="75"/>
      <c r="I787" s="192"/>
      <c r="J787" s="75"/>
      <c r="K787" s="75"/>
      <c r="L787" s="73"/>
      <c r="M787" s="236"/>
      <c r="N787" s="48"/>
      <c r="O787" s="48"/>
      <c r="P787" s="48"/>
      <c r="Q787" s="48"/>
      <c r="R787" s="48"/>
      <c r="S787" s="48"/>
      <c r="T787" s="96"/>
      <c r="AT787" s="24" t="s">
        <v>167</v>
      </c>
      <c r="AU787" s="24" t="s">
        <v>92</v>
      </c>
    </row>
    <row r="788" s="11" customFormat="1">
      <c r="B788" s="237"/>
      <c r="C788" s="238"/>
      <c r="D788" s="234" t="s">
        <v>182</v>
      </c>
      <c r="E788" s="239" t="s">
        <v>80</v>
      </c>
      <c r="F788" s="240" t="s">
        <v>933</v>
      </c>
      <c r="G788" s="238"/>
      <c r="H788" s="241">
        <v>193.5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AT788" s="247" t="s">
        <v>182</v>
      </c>
      <c r="AU788" s="247" t="s">
        <v>92</v>
      </c>
      <c r="AV788" s="11" t="s">
        <v>92</v>
      </c>
      <c r="AW788" s="11" t="s">
        <v>44</v>
      </c>
      <c r="AX788" s="11" t="s">
        <v>82</v>
      </c>
      <c r="AY788" s="247" t="s">
        <v>157</v>
      </c>
    </row>
    <row r="789" s="12" customFormat="1">
      <c r="B789" s="248"/>
      <c r="C789" s="249"/>
      <c r="D789" s="234" t="s">
        <v>182</v>
      </c>
      <c r="E789" s="250" t="s">
        <v>80</v>
      </c>
      <c r="F789" s="251" t="s">
        <v>183</v>
      </c>
      <c r="G789" s="249"/>
      <c r="H789" s="252">
        <v>193.5</v>
      </c>
      <c r="I789" s="253"/>
      <c r="J789" s="249"/>
      <c r="K789" s="249"/>
      <c r="L789" s="254"/>
      <c r="M789" s="255"/>
      <c r="N789" s="256"/>
      <c r="O789" s="256"/>
      <c r="P789" s="256"/>
      <c r="Q789" s="256"/>
      <c r="R789" s="256"/>
      <c r="S789" s="256"/>
      <c r="T789" s="257"/>
      <c r="AT789" s="258" t="s">
        <v>182</v>
      </c>
      <c r="AU789" s="258" t="s">
        <v>92</v>
      </c>
      <c r="AV789" s="12" t="s">
        <v>177</v>
      </c>
      <c r="AW789" s="12" t="s">
        <v>44</v>
      </c>
      <c r="AX789" s="12" t="s">
        <v>90</v>
      </c>
      <c r="AY789" s="258" t="s">
        <v>157</v>
      </c>
    </row>
    <row r="790" s="1" customFormat="1" ht="25.5" customHeight="1">
      <c r="B790" s="47"/>
      <c r="C790" s="222" t="s">
        <v>961</v>
      </c>
      <c r="D790" s="222" t="s">
        <v>160</v>
      </c>
      <c r="E790" s="223" t="s">
        <v>962</v>
      </c>
      <c r="F790" s="224" t="s">
        <v>963</v>
      </c>
      <c r="G790" s="225" t="s">
        <v>379</v>
      </c>
      <c r="H790" s="226">
        <v>193.5</v>
      </c>
      <c r="I790" s="227"/>
      <c r="J790" s="228">
        <f>ROUND(I790*H790,2)</f>
        <v>0</v>
      </c>
      <c r="K790" s="224" t="s">
        <v>164</v>
      </c>
      <c r="L790" s="73"/>
      <c r="M790" s="229" t="s">
        <v>80</v>
      </c>
      <c r="N790" s="230" t="s">
        <v>52</v>
      </c>
      <c r="O790" s="48"/>
      <c r="P790" s="231">
        <f>O790*H790</f>
        <v>0</v>
      </c>
      <c r="Q790" s="231">
        <v>0</v>
      </c>
      <c r="R790" s="231">
        <f>Q790*H790</f>
        <v>0</v>
      </c>
      <c r="S790" s="231">
        <v>0</v>
      </c>
      <c r="T790" s="232">
        <f>S790*H790</f>
        <v>0</v>
      </c>
      <c r="AR790" s="24" t="s">
        <v>177</v>
      </c>
      <c r="AT790" s="24" t="s">
        <v>160</v>
      </c>
      <c r="AU790" s="24" t="s">
        <v>92</v>
      </c>
      <c r="AY790" s="24" t="s">
        <v>157</v>
      </c>
      <c r="BE790" s="233">
        <f>IF(N790="základní",J790,0)</f>
        <v>0</v>
      </c>
      <c r="BF790" s="233">
        <f>IF(N790="snížená",J790,0)</f>
        <v>0</v>
      </c>
      <c r="BG790" s="233">
        <f>IF(N790="zákl. přenesená",J790,0)</f>
        <v>0</v>
      </c>
      <c r="BH790" s="233">
        <f>IF(N790="sníž. přenesená",J790,0)</f>
        <v>0</v>
      </c>
      <c r="BI790" s="233">
        <f>IF(N790="nulová",J790,0)</f>
        <v>0</v>
      </c>
      <c r="BJ790" s="24" t="s">
        <v>90</v>
      </c>
      <c r="BK790" s="233">
        <f>ROUND(I790*H790,2)</f>
        <v>0</v>
      </c>
      <c r="BL790" s="24" t="s">
        <v>177</v>
      </c>
      <c r="BM790" s="24" t="s">
        <v>964</v>
      </c>
    </row>
    <row r="791" s="1" customFormat="1">
      <c r="B791" s="47"/>
      <c r="C791" s="75"/>
      <c r="D791" s="234" t="s">
        <v>167</v>
      </c>
      <c r="E791" s="75"/>
      <c r="F791" s="235" t="s">
        <v>965</v>
      </c>
      <c r="G791" s="75"/>
      <c r="H791" s="75"/>
      <c r="I791" s="192"/>
      <c r="J791" s="75"/>
      <c r="K791" s="75"/>
      <c r="L791" s="73"/>
      <c r="M791" s="236"/>
      <c r="N791" s="48"/>
      <c r="O791" s="48"/>
      <c r="P791" s="48"/>
      <c r="Q791" s="48"/>
      <c r="R791" s="48"/>
      <c r="S791" s="48"/>
      <c r="T791" s="96"/>
      <c r="AT791" s="24" t="s">
        <v>167</v>
      </c>
      <c r="AU791" s="24" t="s">
        <v>92</v>
      </c>
    </row>
    <row r="792" s="11" customFormat="1">
      <c r="B792" s="237"/>
      <c r="C792" s="238"/>
      <c r="D792" s="234" t="s">
        <v>182</v>
      </c>
      <c r="E792" s="239" t="s">
        <v>80</v>
      </c>
      <c r="F792" s="240" t="s">
        <v>933</v>
      </c>
      <c r="G792" s="238"/>
      <c r="H792" s="241">
        <v>193.5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AT792" s="247" t="s">
        <v>182</v>
      </c>
      <c r="AU792" s="247" t="s">
        <v>92</v>
      </c>
      <c r="AV792" s="11" t="s">
        <v>92</v>
      </c>
      <c r="AW792" s="11" t="s">
        <v>44</v>
      </c>
      <c r="AX792" s="11" t="s">
        <v>82</v>
      </c>
      <c r="AY792" s="247" t="s">
        <v>157</v>
      </c>
    </row>
    <row r="793" s="12" customFormat="1">
      <c r="B793" s="248"/>
      <c r="C793" s="249"/>
      <c r="D793" s="234" t="s">
        <v>182</v>
      </c>
      <c r="E793" s="250" t="s">
        <v>80</v>
      </c>
      <c r="F793" s="251" t="s">
        <v>183</v>
      </c>
      <c r="G793" s="249"/>
      <c r="H793" s="252">
        <v>193.5</v>
      </c>
      <c r="I793" s="253"/>
      <c r="J793" s="249"/>
      <c r="K793" s="249"/>
      <c r="L793" s="254"/>
      <c r="M793" s="255"/>
      <c r="N793" s="256"/>
      <c r="O793" s="256"/>
      <c r="P793" s="256"/>
      <c r="Q793" s="256"/>
      <c r="R793" s="256"/>
      <c r="S793" s="256"/>
      <c r="T793" s="257"/>
      <c r="AT793" s="258" t="s">
        <v>182</v>
      </c>
      <c r="AU793" s="258" t="s">
        <v>92</v>
      </c>
      <c r="AV793" s="12" t="s">
        <v>177</v>
      </c>
      <c r="AW793" s="12" t="s">
        <v>44</v>
      </c>
      <c r="AX793" s="12" t="s">
        <v>90</v>
      </c>
      <c r="AY793" s="258" t="s">
        <v>157</v>
      </c>
    </row>
    <row r="794" s="1" customFormat="1" ht="25.5" customHeight="1">
      <c r="B794" s="47"/>
      <c r="C794" s="222" t="s">
        <v>966</v>
      </c>
      <c r="D794" s="222" t="s">
        <v>160</v>
      </c>
      <c r="E794" s="223" t="s">
        <v>967</v>
      </c>
      <c r="F794" s="224" t="s">
        <v>968</v>
      </c>
      <c r="G794" s="225" t="s">
        <v>379</v>
      </c>
      <c r="H794" s="226">
        <v>644.79999999999995</v>
      </c>
      <c r="I794" s="227"/>
      <c r="J794" s="228">
        <f>ROUND(I794*H794,2)</f>
        <v>0</v>
      </c>
      <c r="K794" s="224" t="s">
        <v>164</v>
      </c>
      <c r="L794" s="73"/>
      <c r="M794" s="229" t="s">
        <v>80</v>
      </c>
      <c r="N794" s="230" t="s">
        <v>52</v>
      </c>
      <c r="O794" s="48"/>
      <c r="P794" s="231">
        <f>O794*H794</f>
        <v>0</v>
      </c>
      <c r="Q794" s="231">
        <v>0</v>
      </c>
      <c r="R794" s="231">
        <f>Q794*H794</f>
        <v>0</v>
      </c>
      <c r="S794" s="231">
        <v>0</v>
      </c>
      <c r="T794" s="232">
        <f>S794*H794</f>
        <v>0</v>
      </c>
      <c r="AR794" s="24" t="s">
        <v>177</v>
      </c>
      <c r="AT794" s="24" t="s">
        <v>160</v>
      </c>
      <c r="AU794" s="24" t="s">
        <v>92</v>
      </c>
      <c r="AY794" s="24" t="s">
        <v>157</v>
      </c>
      <c r="BE794" s="233">
        <f>IF(N794="základní",J794,0)</f>
        <v>0</v>
      </c>
      <c r="BF794" s="233">
        <f>IF(N794="snížená",J794,0)</f>
        <v>0</v>
      </c>
      <c r="BG794" s="233">
        <f>IF(N794="zákl. přenesená",J794,0)</f>
        <v>0</v>
      </c>
      <c r="BH794" s="233">
        <f>IF(N794="sníž. přenesená",J794,0)</f>
        <v>0</v>
      </c>
      <c r="BI794" s="233">
        <f>IF(N794="nulová",J794,0)</f>
        <v>0</v>
      </c>
      <c r="BJ794" s="24" t="s">
        <v>90</v>
      </c>
      <c r="BK794" s="233">
        <f>ROUND(I794*H794,2)</f>
        <v>0</v>
      </c>
      <c r="BL794" s="24" t="s">
        <v>177</v>
      </c>
      <c r="BM794" s="24" t="s">
        <v>969</v>
      </c>
    </row>
    <row r="795" s="1" customFormat="1">
      <c r="B795" s="47"/>
      <c r="C795" s="75"/>
      <c r="D795" s="234" t="s">
        <v>167</v>
      </c>
      <c r="E795" s="75"/>
      <c r="F795" s="235" t="s">
        <v>970</v>
      </c>
      <c r="G795" s="75"/>
      <c r="H795" s="75"/>
      <c r="I795" s="192"/>
      <c r="J795" s="75"/>
      <c r="K795" s="75"/>
      <c r="L795" s="73"/>
      <c r="M795" s="236"/>
      <c r="N795" s="48"/>
      <c r="O795" s="48"/>
      <c r="P795" s="48"/>
      <c r="Q795" s="48"/>
      <c r="R795" s="48"/>
      <c r="S795" s="48"/>
      <c r="T795" s="96"/>
      <c r="AT795" s="24" t="s">
        <v>167</v>
      </c>
      <c r="AU795" s="24" t="s">
        <v>92</v>
      </c>
    </row>
    <row r="796" s="11" customFormat="1">
      <c r="B796" s="237"/>
      <c r="C796" s="238"/>
      <c r="D796" s="234" t="s">
        <v>182</v>
      </c>
      <c r="E796" s="239" t="s">
        <v>80</v>
      </c>
      <c r="F796" s="240" t="s">
        <v>922</v>
      </c>
      <c r="G796" s="238"/>
      <c r="H796" s="241">
        <v>644.79999999999995</v>
      </c>
      <c r="I796" s="242"/>
      <c r="J796" s="238"/>
      <c r="K796" s="238"/>
      <c r="L796" s="243"/>
      <c r="M796" s="244"/>
      <c r="N796" s="245"/>
      <c r="O796" s="245"/>
      <c r="P796" s="245"/>
      <c r="Q796" s="245"/>
      <c r="R796" s="245"/>
      <c r="S796" s="245"/>
      <c r="T796" s="246"/>
      <c r="AT796" s="247" t="s">
        <v>182</v>
      </c>
      <c r="AU796" s="247" t="s">
        <v>92</v>
      </c>
      <c r="AV796" s="11" t="s">
        <v>92</v>
      </c>
      <c r="AW796" s="11" t="s">
        <v>44</v>
      </c>
      <c r="AX796" s="11" t="s">
        <v>90</v>
      </c>
      <c r="AY796" s="247" t="s">
        <v>157</v>
      </c>
    </row>
    <row r="797" s="10" customFormat="1" ht="29.88" customHeight="1">
      <c r="B797" s="206"/>
      <c r="C797" s="207"/>
      <c r="D797" s="208" t="s">
        <v>81</v>
      </c>
      <c r="E797" s="220" t="s">
        <v>199</v>
      </c>
      <c r="F797" s="220" t="s">
        <v>971</v>
      </c>
      <c r="G797" s="207"/>
      <c r="H797" s="207"/>
      <c r="I797" s="210"/>
      <c r="J797" s="221">
        <f>BK797</f>
        <v>0</v>
      </c>
      <c r="K797" s="207"/>
      <c r="L797" s="212"/>
      <c r="M797" s="213"/>
      <c r="N797" s="214"/>
      <c r="O797" s="214"/>
      <c r="P797" s="215">
        <f>SUM(P798:P801)</f>
        <v>0</v>
      </c>
      <c r="Q797" s="214"/>
      <c r="R797" s="215">
        <f>SUM(R798:R801)</f>
        <v>0.076164999999999983</v>
      </c>
      <c r="S797" s="214"/>
      <c r="T797" s="216">
        <f>SUM(T798:T801)</f>
        <v>0</v>
      </c>
      <c r="AR797" s="217" t="s">
        <v>90</v>
      </c>
      <c r="AT797" s="218" t="s">
        <v>81</v>
      </c>
      <c r="AU797" s="218" t="s">
        <v>90</v>
      </c>
      <c r="AY797" s="217" t="s">
        <v>157</v>
      </c>
      <c r="BK797" s="219">
        <f>SUM(BK798:BK801)</f>
        <v>0</v>
      </c>
    </row>
    <row r="798" s="1" customFormat="1" ht="25.5" customHeight="1">
      <c r="B798" s="47"/>
      <c r="C798" s="222" t="s">
        <v>972</v>
      </c>
      <c r="D798" s="222" t="s">
        <v>160</v>
      </c>
      <c r="E798" s="223" t="s">
        <v>973</v>
      </c>
      <c r="F798" s="224" t="s">
        <v>974</v>
      </c>
      <c r="G798" s="225" t="s">
        <v>281</v>
      </c>
      <c r="H798" s="226">
        <v>1</v>
      </c>
      <c r="I798" s="227"/>
      <c r="J798" s="228">
        <f>ROUND(I798*H798,2)</f>
        <v>0</v>
      </c>
      <c r="K798" s="224" t="s">
        <v>164</v>
      </c>
      <c r="L798" s="73"/>
      <c r="M798" s="229" t="s">
        <v>80</v>
      </c>
      <c r="N798" s="230" t="s">
        <v>52</v>
      </c>
      <c r="O798" s="48"/>
      <c r="P798" s="231">
        <f>O798*H798</f>
        <v>0</v>
      </c>
      <c r="Q798" s="231">
        <v>4.0000000000000003E-05</v>
      </c>
      <c r="R798" s="231">
        <f>Q798*H798</f>
        <v>4.0000000000000003E-05</v>
      </c>
      <c r="S798" s="231">
        <v>0</v>
      </c>
      <c r="T798" s="232">
        <f>S798*H798</f>
        <v>0</v>
      </c>
      <c r="AR798" s="24" t="s">
        <v>177</v>
      </c>
      <c r="AT798" s="24" t="s">
        <v>160</v>
      </c>
      <c r="AU798" s="24" t="s">
        <v>92</v>
      </c>
      <c r="AY798" s="24" t="s">
        <v>157</v>
      </c>
      <c r="BE798" s="233">
        <f>IF(N798="základní",J798,0)</f>
        <v>0</v>
      </c>
      <c r="BF798" s="233">
        <f>IF(N798="snížená",J798,0)</f>
        <v>0</v>
      </c>
      <c r="BG798" s="233">
        <f>IF(N798="zákl. přenesená",J798,0)</f>
        <v>0</v>
      </c>
      <c r="BH798" s="233">
        <f>IF(N798="sníž. přenesená",J798,0)</f>
        <v>0</v>
      </c>
      <c r="BI798" s="233">
        <f>IF(N798="nulová",J798,0)</f>
        <v>0</v>
      </c>
      <c r="BJ798" s="24" t="s">
        <v>90</v>
      </c>
      <c r="BK798" s="233">
        <f>ROUND(I798*H798,2)</f>
        <v>0</v>
      </c>
      <c r="BL798" s="24" t="s">
        <v>177</v>
      </c>
      <c r="BM798" s="24" t="s">
        <v>975</v>
      </c>
    </row>
    <row r="799" s="11" customFormat="1">
      <c r="B799" s="237"/>
      <c r="C799" s="238"/>
      <c r="D799" s="234" t="s">
        <v>182</v>
      </c>
      <c r="E799" s="239" t="s">
        <v>80</v>
      </c>
      <c r="F799" s="240" t="s">
        <v>976</v>
      </c>
      <c r="G799" s="238"/>
      <c r="H799" s="241">
        <v>1</v>
      </c>
      <c r="I799" s="242"/>
      <c r="J799" s="238"/>
      <c r="K799" s="238"/>
      <c r="L799" s="243"/>
      <c r="M799" s="244"/>
      <c r="N799" s="245"/>
      <c r="O799" s="245"/>
      <c r="P799" s="245"/>
      <c r="Q799" s="245"/>
      <c r="R799" s="245"/>
      <c r="S799" s="245"/>
      <c r="T799" s="246"/>
      <c r="AT799" s="247" t="s">
        <v>182</v>
      </c>
      <c r="AU799" s="247" t="s">
        <v>92</v>
      </c>
      <c r="AV799" s="11" t="s">
        <v>92</v>
      </c>
      <c r="AW799" s="11" t="s">
        <v>44</v>
      </c>
      <c r="AX799" s="11" t="s">
        <v>90</v>
      </c>
      <c r="AY799" s="247" t="s">
        <v>157</v>
      </c>
    </row>
    <row r="800" s="1" customFormat="1" ht="25.5" customHeight="1">
      <c r="B800" s="47"/>
      <c r="C800" s="263" t="s">
        <v>977</v>
      </c>
      <c r="D800" s="263" t="s">
        <v>309</v>
      </c>
      <c r="E800" s="264" t="s">
        <v>978</v>
      </c>
      <c r="F800" s="265" t="s">
        <v>979</v>
      </c>
      <c r="G800" s="266" t="s">
        <v>281</v>
      </c>
      <c r="H800" s="267">
        <v>1.0149999999999999</v>
      </c>
      <c r="I800" s="268"/>
      <c r="J800" s="269">
        <f>ROUND(I800*H800,2)</f>
        <v>0</v>
      </c>
      <c r="K800" s="265" t="s">
        <v>164</v>
      </c>
      <c r="L800" s="270"/>
      <c r="M800" s="271" t="s">
        <v>80</v>
      </c>
      <c r="N800" s="272" t="s">
        <v>52</v>
      </c>
      <c r="O800" s="48"/>
      <c r="P800" s="231">
        <f>O800*H800</f>
        <v>0</v>
      </c>
      <c r="Q800" s="231">
        <v>0.074999999999999997</v>
      </c>
      <c r="R800" s="231">
        <f>Q800*H800</f>
        <v>0.076124999999999984</v>
      </c>
      <c r="S800" s="231">
        <v>0</v>
      </c>
      <c r="T800" s="232">
        <f>S800*H800</f>
        <v>0</v>
      </c>
      <c r="AR800" s="24" t="s">
        <v>199</v>
      </c>
      <c r="AT800" s="24" t="s">
        <v>309</v>
      </c>
      <c r="AU800" s="24" t="s">
        <v>92</v>
      </c>
      <c r="AY800" s="24" t="s">
        <v>157</v>
      </c>
      <c r="BE800" s="233">
        <f>IF(N800="základní",J800,0)</f>
        <v>0</v>
      </c>
      <c r="BF800" s="233">
        <f>IF(N800="snížená",J800,0)</f>
        <v>0</v>
      </c>
      <c r="BG800" s="233">
        <f>IF(N800="zákl. přenesená",J800,0)</f>
        <v>0</v>
      </c>
      <c r="BH800" s="233">
        <f>IF(N800="sníž. přenesená",J800,0)</f>
        <v>0</v>
      </c>
      <c r="BI800" s="233">
        <f>IF(N800="nulová",J800,0)</f>
        <v>0</v>
      </c>
      <c r="BJ800" s="24" t="s">
        <v>90</v>
      </c>
      <c r="BK800" s="233">
        <f>ROUND(I800*H800,2)</f>
        <v>0</v>
      </c>
      <c r="BL800" s="24" t="s">
        <v>177</v>
      </c>
      <c r="BM800" s="24" t="s">
        <v>980</v>
      </c>
    </row>
    <row r="801" s="11" customFormat="1">
      <c r="B801" s="237"/>
      <c r="C801" s="238"/>
      <c r="D801" s="234" t="s">
        <v>182</v>
      </c>
      <c r="E801" s="238"/>
      <c r="F801" s="240" t="s">
        <v>981</v>
      </c>
      <c r="G801" s="238"/>
      <c r="H801" s="241">
        <v>1.0149999999999999</v>
      </c>
      <c r="I801" s="242"/>
      <c r="J801" s="238"/>
      <c r="K801" s="238"/>
      <c r="L801" s="243"/>
      <c r="M801" s="244"/>
      <c r="N801" s="245"/>
      <c r="O801" s="245"/>
      <c r="P801" s="245"/>
      <c r="Q801" s="245"/>
      <c r="R801" s="245"/>
      <c r="S801" s="245"/>
      <c r="T801" s="246"/>
      <c r="AT801" s="247" t="s">
        <v>182</v>
      </c>
      <c r="AU801" s="247" t="s">
        <v>92</v>
      </c>
      <c r="AV801" s="11" t="s">
        <v>92</v>
      </c>
      <c r="AW801" s="11" t="s">
        <v>6</v>
      </c>
      <c r="AX801" s="11" t="s">
        <v>90</v>
      </c>
      <c r="AY801" s="247" t="s">
        <v>157</v>
      </c>
    </row>
    <row r="802" s="10" customFormat="1" ht="29.88" customHeight="1">
      <c r="B802" s="206"/>
      <c r="C802" s="207"/>
      <c r="D802" s="208" t="s">
        <v>81</v>
      </c>
      <c r="E802" s="220" t="s">
        <v>203</v>
      </c>
      <c r="F802" s="220" t="s">
        <v>287</v>
      </c>
      <c r="G802" s="207"/>
      <c r="H802" s="207"/>
      <c r="I802" s="210"/>
      <c r="J802" s="221">
        <f>BK802</f>
        <v>0</v>
      </c>
      <c r="K802" s="207"/>
      <c r="L802" s="212"/>
      <c r="M802" s="213"/>
      <c r="N802" s="214"/>
      <c r="O802" s="214"/>
      <c r="P802" s="215">
        <f>SUM(P803:P989)</f>
        <v>0</v>
      </c>
      <c r="Q802" s="214"/>
      <c r="R802" s="215">
        <f>SUM(R803:R989)</f>
        <v>53.483891949999993</v>
      </c>
      <c r="S802" s="214"/>
      <c r="T802" s="216">
        <f>SUM(T803:T989)</f>
        <v>590.1246218</v>
      </c>
      <c r="AR802" s="217" t="s">
        <v>90</v>
      </c>
      <c r="AT802" s="218" t="s">
        <v>81</v>
      </c>
      <c r="AU802" s="218" t="s">
        <v>90</v>
      </c>
      <c r="AY802" s="217" t="s">
        <v>157</v>
      </c>
      <c r="BK802" s="219">
        <f>SUM(BK803:BK989)</f>
        <v>0</v>
      </c>
    </row>
    <row r="803" s="1" customFormat="1" ht="25.5" customHeight="1">
      <c r="B803" s="47"/>
      <c r="C803" s="222" t="s">
        <v>982</v>
      </c>
      <c r="D803" s="222" t="s">
        <v>160</v>
      </c>
      <c r="E803" s="223" t="s">
        <v>983</v>
      </c>
      <c r="F803" s="224" t="s">
        <v>984</v>
      </c>
      <c r="G803" s="225" t="s">
        <v>281</v>
      </c>
      <c r="H803" s="226">
        <v>5.5</v>
      </c>
      <c r="I803" s="227"/>
      <c r="J803" s="228">
        <f>ROUND(I803*H803,2)</f>
        <v>0</v>
      </c>
      <c r="K803" s="224" t="s">
        <v>80</v>
      </c>
      <c r="L803" s="73"/>
      <c r="M803" s="229" t="s">
        <v>80</v>
      </c>
      <c r="N803" s="230" t="s">
        <v>52</v>
      </c>
      <c r="O803" s="48"/>
      <c r="P803" s="231">
        <f>O803*H803</f>
        <v>0</v>
      </c>
      <c r="Q803" s="231">
        <v>0.035000000000000003</v>
      </c>
      <c r="R803" s="231">
        <f>Q803*H803</f>
        <v>0.1925</v>
      </c>
      <c r="S803" s="231">
        <v>0</v>
      </c>
      <c r="T803" s="232">
        <f>S803*H803</f>
        <v>0</v>
      </c>
      <c r="AR803" s="24" t="s">
        <v>177</v>
      </c>
      <c r="AT803" s="24" t="s">
        <v>160</v>
      </c>
      <c r="AU803" s="24" t="s">
        <v>92</v>
      </c>
      <c r="AY803" s="24" t="s">
        <v>157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24" t="s">
        <v>90</v>
      </c>
      <c r="BK803" s="233">
        <f>ROUND(I803*H803,2)</f>
        <v>0</v>
      </c>
      <c r="BL803" s="24" t="s">
        <v>177</v>
      </c>
      <c r="BM803" s="24" t="s">
        <v>985</v>
      </c>
    </row>
    <row r="804" s="1" customFormat="1">
      <c r="B804" s="47"/>
      <c r="C804" s="75"/>
      <c r="D804" s="234" t="s">
        <v>167</v>
      </c>
      <c r="E804" s="75"/>
      <c r="F804" s="235" t="s">
        <v>986</v>
      </c>
      <c r="G804" s="75"/>
      <c r="H804" s="75"/>
      <c r="I804" s="192"/>
      <c r="J804" s="75"/>
      <c r="K804" s="75"/>
      <c r="L804" s="73"/>
      <c r="M804" s="236"/>
      <c r="N804" s="48"/>
      <c r="O804" s="48"/>
      <c r="P804" s="48"/>
      <c r="Q804" s="48"/>
      <c r="R804" s="48"/>
      <c r="S804" s="48"/>
      <c r="T804" s="96"/>
      <c r="AT804" s="24" t="s">
        <v>167</v>
      </c>
      <c r="AU804" s="24" t="s">
        <v>92</v>
      </c>
    </row>
    <row r="805" s="13" customFormat="1">
      <c r="B805" s="276"/>
      <c r="C805" s="277"/>
      <c r="D805" s="234" t="s">
        <v>182</v>
      </c>
      <c r="E805" s="278" t="s">
        <v>80</v>
      </c>
      <c r="F805" s="279" t="s">
        <v>987</v>
      </c>
      <c r="G805" s="277"/>
      <c r="H805" s="278" t="s">
        <v>80</v>
      </c>
      <c r="I805" s="280"/>
      <c r="J805" s="277"/>
      <c r="K805" s="277"/>
      <c r="L805" s="281"/>
      <c r="M805" s="282"/>
      <c r="N805" s="283"/>
      <c r="O805" s="283"/>
      <c r="P805" s="283"/>
      <c r="Q805" s="283"/>
      <c r="R805" s="283"/>
      <c r="S805" s="283"/>
      <c r="T805" s="284"/>
      <c r="AT805" s="285" t="s">
        <v>182</v>
      </c>
      <c r="AU805" s="285" t="s">
        <v>92</v>
      </c>
      <c r="AV805" s="13" t="s">
        <v>90</v>
      </c>
      <c r="AW805" s="13" t="s">
        <v>44</v>
      </c>
      <c r="AX805" s="13" t="s">
        <v>82</v>
      </c>
      <c r="AY805" s="285" t="s">
        <v>157</v>
      </c>
    </row>
    <row r="806" s="11" customFormat="1">
      <c r="B806" s="237"/>
      <c r="C806" s="238"/>
      <c r="D806" s="234" t="s">
        <v>182</v>
      </c>
      <c r="E806" s="239" t="s">
        <v>80</v>
      </c>
      <c r="F806" s="240" t="s">
        <v>988</v>
      </c>
      <c r="G806" s="238"/>
      <c r="H806" s="241">
        <v>5.5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AT806" s="247" t="s">
        <v>182</v>
      </c>
      <c r="AU806" s="247" t="s">
        <v>92</v>
      </c>
      <c r="AV806" s="11" t="s">
        <v>92</v>
      </c>
      <c r="AW806" s="11" t="s">
        <v>44</v>
      </c>
      <c r="AX806" s="11" t="s">
        <v>82</v>
      </c>
      <c r="AY806" s="247" t="s">
        <v>157</v>
      </c>
    </row>
    <row r="807" s="12" customFormat="1">
      <c r="B807" s="248"/>
      <c r="C807" s="249"/>
      <c r="D807" s="234" t="s">
        <v>182</v>
      </c>
      <c r="E807" s="250" t="s">
        <v>80</v>
      </c>
      <c r="F807" s="251" t="s">
        <v>183</v>
      </c>
      <c r="G807" s="249"/>
      <c r="H807" s="252">
        <v>5.5</v>
      </c>
      <c r="I807" s="253"/>
      <c r="J807" s="249"/>
      <c r="K807" s="249"/>
      <c r="L807" s="254"/>
      <c r="M807" s="255"/>
      <c r="N807" s="256"/>
      <c r="O807" s="256"/>
      <c r="P807" s="256"/>
      <c r="Q807" s="256"/>
      <c r="R807" s="256"/>
      <c r="S807" s="256"/>
      <c r="T807" s="257"/>
      <c r="AT807" s="258" t="s">
        <v>182</v>
      </c>
      <c r="AU807" s="258" t="s">
        <v>92</v>
      </c>
      <c r="AV807" s="12" t="s">
        <v>177</v>
      </c>
      <c r="AW807" s="12" t="s">
        <v>44</v>
      </c>
      <c r="AX807" s="12" t="s">
        <v>90</v>
      </c>
      <c r="AY807" s="258" t="s">
        <v>157</v>
      </c>
    </row>
    <row r="808" s="1" customFormat="1" ht="25.5" customHeight="1">
      <c r="B808" s="47"/>
      <c r="C808" s="222" t="s">
        <v>989</v>
      </c>
      <c r="D808" s="222" t="s">
        <v>160</v>
      </c>
      <c r="E808" s="223" t="s">
        <v>990</v>
      </c>
      <c r="F808" s="224" t="s">
        <v>991</v>
      </c>
      <c r="G808" s="225" t="s">
        <v>281</v>
      </c>
      <c r="H808" s="226">
        <v>30</v>
      </c>
      <c r="I808" s="227"/>
      <c r="J808" s="228">
        <f>ROUND(I808*H808,2)</f>
        <v>0</v>
      </c>
      <c r="K808" s="224" t="s">
        <v>80</v>
      </c>
      <c r="L808" s="73"/>
      <c r="M808" s="229" t="s">
        <v>80</v>
      </c>
      <c r="N808" s="230" t="s">
        <v>52</v>
      </c>
      <c r="O808" s="48"/>
      <c r="P808" s="231">
        <f>O808*H808</f>
        <v>0</v>
      </c>
      <c r="Q808" s="231">
        <v>0.035000000000000003</v>
      </c>
      <c r="R808" s="231">
        <f>Q808*H808</f>
        <v>1.05</v>
      </c>
      <c r="S808" s="231">
        <v>0</v>
      </c>
      <c r="T808" s="232">
        <f>S808*H808</f>
        <v>0</v>
      </c>
      <c r="AR808" s="24" t="s">
        <v>177</v>
      </c>
      <c r="AT808" s="24" t="s">
        <v>160</v>
      </c>
      <c r="AU808" s="24" t="s">
        <v>92</v>
      </c>
      <c r="AY808" s="24" t="s">
        <v>157</v>
      </c>
      <c r="BE808" s="233">
        <f>IF(N808="základní",J808,0)</f>
        <v>0</v>
      </c>
      <c r="BF808" s="233">
        <f>IF(N808="snížená",J808,0)</f>
        <v>0</v>
      </c>
      <c r="BG808" s="233">
        <f>IF(N808="zákl. přenesená",J808,0)</f>
        <v>0</v>
      </c>
      <c r="BH808" s="233">
        <f>IF(N808="sníž. přenesená",J808,0)</f>
        <v>0</v>
      </c>
      <c r="BI808" s="233">
        <f>IF(N808="nulová",J808,0)</f>
        <v>0</v>
      </c>
      <c r="BJ808" s="24" t="s">
        <v>90</v>
      </c>
      <c r="BK808" s="233">
        <f>ROUND(I808*H808,2)</f>
        <v>0</v>
      </c>
      <c r="BL808" s="24" t="s">
        <v>177</v>
      </c>
      <c r="BM808" s="24" t="s">
        <v>992</v>
      </c>
    </row>
    <row r="809" s="1" customFormat="1">
      <c r="B809" s="47"/>
      <c r="C809" s="75"/>
      <c r="D809" s="234" t="s">
        <v>167</v>
      </c>
      <c r="E809" s="75"/>
      <c r="F809" s="235" t="s">
        <v>993</v>
      </c>
      <c r="G809" s="75"/>
      <c r="H809" s="75"/>
      <c r="I809" s="192"/>
      <c r="J809" s="75"/>
      <c r="K809" s="75"/>
      <c r="L809" s="73"/>
      <c r="M809" s="236"/>
      <c r="N809" s="48"/>
      <c r="O809" s="48"/>
      <c r="P809" s="48"/>
      <c r="Q809" s="48"/>
      <c r="R809" s="48"/>
      <c r="S809" s="48"/>
      <c r="T809" s="96"/>
      <c r="AT809" s="24" t="s">
        <v>167</v>
      </c>
      <c r="AU809" s="24" t="s">
        <v>92</v>
      </c>
    </row>
    <row r="810" s="13" customFormat="1">
      <c r="B810" s="276"/>
      <c r="C810" s="277"/>
      <c r="D810" s="234" t="s">
        <v>182</v>
      </c>
      <c r="E810" s="278" t="s">
        <v>80</v>
      </c>
      <c r="F810" s="279" t="s">
        <v>97</v>
      </c>
      <c r="G810" s="277"/>
      <c r="H810" s="278" t="s">
        <v>80</v>
      </c>
      <c r="I810" s="280"/>
      <c r="J810" s="277"/>
      <c r="K810" s="277"/>
      <c r="L810" s="281"/>
      <c r="M810" s="282"/>
      <c r="N810" s="283"/>
      <c r="O810" s="283"/>
      <c r="P810" s="283"/>
      <c r="Q810" s="283"/>
      <c r="R810" s="283"/>
      <c r="S810" s="283"/>
      <c r="T810" s="284"/>
      <c r="AT810" s="285" t="s">
        <v>182</v>
      </c>
      <c r="AU810" s="285" t="s">
        <v>92</v>
      </c>
      <c r="AV810" s="13" t="s">
        <v>90</v>
      </c>
      <c r="AW810" s="13" t="s">
        <v>44</v>
      </c>
      <c r="AX810" s="13" t="s">
        <v>82</v>
      </c>
      <c r="AY810" s="285" t="s">
        <v>157</v>
      </c>
    </row>
    <row r="811" s="11" customFormat="1">
      <c r="B811" s="237"/>
      <c r="C811" s="238"/>
      <c r="D811" s="234" t="s">
        <v>182</v>
      </c>
      <c r="E811" s="239" t="s">
        <v>80</v>
      </c>
      <c r="F811" s="240" t="s">
        <v>994</v>
      </c>
      <c r="G811" s="238"/>
      <c r="H811" s="241">
        <v>30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AT811" s="247" t="s">
        <v>182</v>
      </c>
      <c r="AU811" s="247" t="s">
        <v>92</v>
      </c>
      <c r="AV811" s="11" t="s">
        <v>92</v>
      </c>
      <c r="AW811" s="11" t="s">
        <v>44</v>
      </c>
      <c r="AX811" s="11" t="s">
        <v>82</v>
      </c>
      <c r="AY811" s="247" t="s">
        <v>157</v>
      </c>
    </row>
    <row r="812" s="12" customFormat="1">
      <c r="B812" s="248"/>
      <c r="C812" s="249"/>
      <c r="D812" s="234" t="s">
        <v>182</v>
      </c>
      <c r="E812" s="250" t="s">
        <v>80</v>
      </c>
      <c r="F812" s="251" t="s">
        <v>183</v>
      </c>
      <c r="G812" s="249"/>
      <c r="H812" s="252">
        <v>30</v>
      </c>
      <c r="I812" s="253"/>
      <c r="J812" s="249"/>
      <c r="K812" s="249"/>
      <c r="L812" s="254"/>
      <c r="M812" s="255"/>
      <c r="N812" s="256"/>
      <c r="O812" s="256"/>
      <c r="P812" s="256"/>
      <c r="Q812" s="256"/>
      <c r="R812" s="256"/>
      <c r="S812" s="256"/>
      <c r="T812" s="257"/>
      <c r="AT812" s="258" t="s">
        <v>182</v>
      </c>
      <c r="AU812" s="258" t="s">
        <v>92</v>
      </c>
      <c r="AV812" s="12" t="s">
        <v>177</v>
      </c>
      <c r="AW812" s="12" t="s">
        <v>44</v>
      </c>
      <c r="AX812" s="12" t="s">
        <v>90</v>
      </c>
      <c r="AY812" s="258" t="s">
        <v>157</v>
      </c>
    </row>
    <row r="813" s="1" customFormat="1" ht="16.5" customHeight="1">
      <c r="B813" s="47"/>
      <c r="C813" s="222" t="s">
        <v>995</v>
      </c>
      <c r="D813" s="222" t="s">
        <v>160</v>
      </c>
      <c r="E813" s="223" t="s">
        <v>996</v>
      </c>
      <c r="F813" s="224" t="s">
        <v>997</v>
      </c>
      <c r="G813" s="225" t="s">
        <v>998</v>
      </c>
      <c r="H813" s="226">
        <v>8</v>
      </c>
      <c r="I813" s="227"/>
      <c r="J813" s="228">
        <f>ROUND(I813*H813,2)</f>
        <v>0</v>
      </c>
      <c r="K813" s="224" t="s">
        <v>80</v>
      </c>
      <c r="L813" s="73"/>
      <c r="M813" s="229" t="s">
        <v>80</v>
      </c>
      <c r="N813" s="230" t="s">
        <v>52</v>
      </c>
      <c r="O813" s="48"/>
      <c r="P813" s="231">
        <f>O813*H813</f>
        <v>0</v>
      </c>
      <c r="Q813" s="231">
        <v>0.0035000000000000001</v>
      </c>
      <c r="R813" s="231">
        <f>Q813*H813</f>
        <v>0.028000000000000001</v>
      </c>
      <c r="S813" s="231">
        <v>0</v>
      </c>
      <c r="T813" s="232">
        <f>S813*H813</f>
        <v>0</v>
      </c>
      <c r="AR813" s="24" t="s">
        <v>177</v>
      </c>
      <c r="AT813" s="24" t="s">
        <v>160</v>
      </c>
      <c r="AU813" s="24" t="s">
        <v>92</v>
      </c>
      <c r="AY813" s="24" t="s">
        <v>157</v>
      </c>
      <c r="BE813" s="233">
        <f>IF(N813="základní",J813,0)</f>
        <v>0</v>
      </c>
      <c r="BF813" s="233">
        <f>IF(N813="snížená",J813,0)</f>
        <v>0</v>
      </c>
      <c r="BG813" s="233">
        <f>IF(N813="zákl. přenesená",J813,0)</f>
        <v>0</v>
      </c>
      <c r="BH813" s="233">
        <f>IF(N813="sníž. přenesená",J813,0)</f>
        <v>0</v>
      </c>
      <c r="BI813" s="233">
        <f>IF(N813="nulová",J813,0)</f>
        <v>0</v>
      </c>
      <c r="BJ813" s="24" t="s">
        <v>90</v>
      </c>
      <c r="BK813" s="233">
        <f>ROUND(I813*H813,2)</f>
        <v>0</v>
      </c>
      <c r="BL813" s="24" t="s">
        <v>177</v>
      </c>
      <c r="BM813" s="24" t="s">
        <v>999</v>
      </c>
    </row>
    <row r="814" s="1" customFormat="1">
      <c r="B814" s="47"/>
      <c r="C814" s="75"/>
      <c r="D814" s="234" t="s">
        <v>167</v>
      </c>
      <c r="E814" s="75"/>
      <c r="F814" s="235" t="s">
        <v>1000</v>
      </c>
      <c r="G814" s="75"/>
      <c r="H814" s="75"/>
      <c r="I814" s="192"/>
      <c r="J814" s="75"/>
      <c r="K814" s="75"/>
      <c r="L814" s="73"/>
      <c r="M814" s="236"/>
      <c r="N814" s="48"/>
      <c r="O814" s="48"/>
      <c r="P814" s="48"/>
      <c r="Q814" s="48"/>
      <c r="R814" s="48"/>
      <c r="S814" s="48"/>
      <c r="T814" s="96"/>
      <c r="AT814" s="24" t="s">
        <v>167</v>
      </c>
      <c r="AU814" s="24" t="s">
        <v>92</v>
      </c>
    </row>
    <row r="815" s="11" customFormat="1">
      <c r="B815" s="237"/>
      <c r="C815" s="238"/>
      <c r="D815" s="234" t="s">
        <v>182</v>
      </c>
      <c r="E815" s="239" t="s">
        <v>80</v>
      </c>
      <c r="F815" s="240" t="s">
        <v>1001</v>
      </c>
      <c r="G815" s="238"/>
      <c r="H815" s="241">
        <v>8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AT815" s="247" t="s">
        <v>182</v>
      </c>
      <c r="AU815" s="247" t="s">
        <v>92</v>
      </c>
      <c r="AV815" s="11" t="s">
        <v>92</v>
      </c>
      <c r="AW815" s="11" t="s">
        <v>44</v>
      </c>
      <c r="AX815" s="11" t="s">
        <v>82</v>
      </c>
      <c r="AY815" s="247" t="s">
        <v>157</v>
      </c>
    </row>
    <row r="816" s="12" customFormat="1">
      <c r="B816" s="248"/>
      <c r="C816" s="249"/>
      <c r="D816" s="234" t="s">
        <v>182</v>
      </c>
      <c r="E816" s="250" t="s">
        <v>80</v>
      </c>
      <c r="F816" s="251" t="s">
        <v>183</v>
      </c>
      <c r="G816" s="249"/>
      <c r="H816" s="252">
        <v>8</v>
      </c>
      <c r="I816" s="253"/>
      <c r="J816" s="249"/>
      <c r="K816" s="249"/>
      <c r="L816" s="254"/>
      <c r="M816" s="255"/>
      <c r="N816" s="256"/>
      <c r="O816" s="256"/>
      <c r="P816" s="256"/>
      <c r="Q816" s="256"/>
      <c r="R816" s="256"/>
      <c r="S816" s="256"/>
      <c r="T816" s="257"/>
      <c r="AT816" s="258" t="s">
        <v>182</v>
      </c>
      <c r="AU816" s="258" t="s">
        <v>92</v>
      </c>
      <c r="AV816" s="12" t="s">
        <v>177</v>
      </c>
      <c r="AW816" s="12" t="s">
        <v>44</v>
      </c>
      <c r="AX816" s="12" t="s">
        <v>90</v>
      </c>
      <c r="AY816" s="258" t="s">
        <v>157</v>
      </c>
    </row>
    <row r="817" s="1" customFormat="1" ht="16.5" customHeight="1">
      <c r="B817" s="47"/>
      <c r="C817" s="222" t="s">
        <v>1002</v>
      </c>
      <c r="D817" s="222" t="s">
        <v>160</v>
      </c>
      <c r="E817" s="223" t="s">
        <v>1003</v>
      </c>
      <c r="F817" s="224" t="s">
        <v>1004</v>
      </c>
      <c r="G817" s="225" t="s">
        <v>305</v>
      </c>
      <c r="H817" s="226">
        <v>2</v>
      </c>
      <c r="I817" s="227"/>
      <c r="J817" s="228">
        <f>ROUND(I817*H817,2)</f>
        <v>0</v>
      </c>
      <c r="K817" s="224" t="s">
        <v>164</v>
      </c>
      <c r="L817" s="73"/>
      <c r="M817" s="229" t="s">
        <v>80</v>
      </c>
      <c r="N817" s="230" t="s">
        <v>52</v>
      </c>
      <c r="O817" s="48"/>
      <c r="P817" s="231">
        <f>O817*H817</f>
        <v>0</v>
      </c>
      <c r="Q817" s="231">
        <v>0.085419999999999996</v>
      </c>
      <c r="R817" s="231">
        <f>Q817*H817</f>
        <v>0.17083999999999999</v>
      </c>
      <c r="S817" s="231">
        <v>0</v>
      </c>
      <c r="T817" s="232">
        <f>S817*H817</f>
        <v>0</v>
      </c>
      <c r="AR817" s="24" t="s">
        <v>177</v>
      </c>
      <c r="AT817" s="24" t="s">
        <v>160</v>
      </c>
      <c r="AU817" s="24" t="s">
        <v>92</v>
      </c>
      <c r="AY817" s="24" t="s">
        <v>157</v>
      </c>
      <c r="BE817" s="233">
        <f>IF(N817="základní",J817,0)</f>
        <v>0</v>
      </c>
      <c r="BF817" s="233">
        <f>IF(N817="snížená",J817,0)</f>
        <v>0</v>
      </c>
      <c r="BG817" s="233">
        <f>IF(N817="zákl. přenesená",J817,0)</f>
        <v>0</v>
      </c>
      <c r="BH817" s="233">
        <f>IF(N817="sníž. přenesená",J817,0)</f>
        <v>0</v>
      </c>
      <c r="BI817" s="233">
        <f>IF(N817="nulová",J817,0)</f>
        <v>0</v>
      </c>
      <c r="BJ817" s="24" t="s">
        <v>90</v>
      </c>
      <c r="BK817" s="233">
        <f>ROUND(I817*H817,2)</f>
        <v>0</v>
      </c>
      <c r="BL817" s="24" t="s">
        <v>177</v>
      </c>
      <c r="BM817" s="24" t="s">
        <v>1005</v>
      </c>
    </row>
    <row r="818" s="11" customFormat="1">
      <c r="B818" s="237"/>
      <c r="C818" s="238"/>
      <c r="D818" s="234" t="s">
        <v>182</v>
      </c>
      <c r="E818" s="239" t="s">
        <v>80</v>
      </c>
      <c r="F818" s="240" t="s">
        <v>329</v>
      </c>
      <c r="G818" s="238"/>
      <c r="H818" s="241">
        <v>2</v>
      </c>
      <c r="I818" s="242"/>
      <c r="J818" s="238"/>
      <c r="K818" s="238"/>
      <c r="L818" s="243"/>
      <c r="M818" s="244"/>
      <c r="N818" s="245"/>
      <c r="O818" s="245"/>
      <c r="P818" s="245"/>
      <c r="Q818" s="245"/>
      <c r="R818" s="245"/>
      <c r="S818" s="245"/>
      <c r="T818" s="246"/>
      <c r="AT818" s="247" t="s">
        <v>182</v>
      </c>
      <c r="AU818" s="247" t="s">
        <v>92</v>
      </c>
      <c r="AV818" s="11" t="s">
        <v>92</v>
      </c>
      <c r="AW818" s="11" t="s">
        <v>44</v>
      </c>
      <c r="AX818" s="11" t="s">
        <v>82</v>
      </c>
      <c r="AY818" s="247" t="s">
        <v>157</v>
      </c>
    </row>
    <row r="819" s="12" customFormat="1">
      <c r="B819" s="248"/>
      <c r="C819" s="249"/>
      <c r="D819" s="234" t="s">
        <v>182</v>
      </c>
      <c r="E819" s="250" t="s">
        <v>80</v>
      </c>
      <c r="F819" s="251" t="s">
        <v>183</v>
      </c>
      <c r="G819" s="249"/>
      <c r="H819" s="252">
        <v>2</v>
      </c>
      <c r="I819" s="253"/>
      <c r="J819" s="249"/>
      <c r="K819" s="249"/>
      <c r="L819" s="254"/>
      <c r="M819" s="255"/>
      <c r="N819" s="256"/>
      <c r="O819" s="256"/>
      <c r="P819" s="256"/>
      <c r="Q819" s="256"/>
      <c r="R819" s="256"/>
      <c r="S819" s="256"/>
      <c r="T819" s="257"/>
      <c r="AT819" s="258" t="s">
        <v>182</v>
      </c>
      <c r="AU819" s="258" t="s">
        <v>92</v>
      </c>
      <c r="AV819" s="12" t="s">
        <v>177</v>
      </c>
      <c r="AW819" s="12" t="s">
        <v>44</v>
      </c>
      <c r="AX819" s="12" t="s">
        <v>90</v>
      </c>
      <c r="AY819" s="258" t="s">
        <v>157</v>
      </c>
    </row>
    <row r="820" s="1" customFormat="1" ht="25.5" customHeight="1">
      <c r="B820" s="47"/>
      <c r="C820" s="222" t="s">
        <v>1006</v>
      </c>
      <c r="D820" s="222" t="s">
        <v>160</v>
      </c>
      <c r="E820" s="223" t="s">
        <v>1007</v>
      </c>
      <c r="F820" s="224" t="s">
        <v>1008</v>
      </c>
      <c r="G820" s="225" t="s">
        <v>281</v>
      </c>
      <c r="H820" s="226">
        <v>70</v>
      </c>
      <c r="I820" s="227"/>
      <c r="J820" s="228">
        <f>ROUND(I820*H820,2)</f>
        <v>0</v>
      </c>
      <c r="K820" s="224" t="s">
        <v>164</v>
      </c>
      <c r="L820" s="73"/>
      <c r="M820" s="229" t="s">
        <v>80</v>
      </c>
      <c r="N820" s="230" t="s">
        <v>52</v>
      </c>
      <c r="O820" s="48"/>
      <c r="P820" s="231">
        <f>O820*H820</f>
        <v>0</v>
      </c>
      <c r="Q820" s="231">
        <v>0.00064999999999999997</v>
      </c>
      <c r="R820" s="231">
        <f>Q820*H820</f>
        <v>0.045499999999999999</v>
      </c>
      <c r="S820" s="231">
        <v>0</v>
      </c>
      <c r="T820" s="232">
        <f>S820*H820</f>
        <v>0</v>
      </c>
      <c r="AR820" s="24" t="s">
        <v>177</v>
      </c>
      <c r="AT820" s="24" t="s">
        <v>160</v>
      </c>
      <c r="AU820" s="24" t="s">
        <v>92</v>
      </c>
      <c r="AY820" s="24" t="s">
        <v>157</v>
      </c>
      <c r="BE820" s="233">
        <f>IF(N820="základní",J820,0)</f>
        <v>0</v>
      </c>
      <c r="BF820" s="233">
        <f>IF(N820="snížená",J820,0)</f>
        <v>0</v>
      </c>
      <c r="BG820" s="233">
        <f>IF(N820="zákl. přenesená",J820,0)</f>
        <v>0</v>
      </c>
      <c r="BH820" s="233">
        <f>IF(N820="sníž. přenesená",J820,0)</f>
        <v>0</v>
      </c>
      <c r="BI820" s="233">
        <f>IF(N820="nulová",J820,0)</f>
        <v>0</v>
      </c>
      <c r="BJ820" s="24" t="s">
        <v>90</v>
      </c>
      <c r="BK820" s="233">
        <f>ROUND(I820*H820,2)</f>
        <v>0</v>
      </c>
      <c r="BL820" s="24" t="s">
        <v>177</v>
      </c>
      <c r="BM820" s="24" t="s">
        <v>1009</v>
      </c>
    </row>
    <row r="821" s="1" customFormat="1">
      <c r="B821" s="47"/>
      <c r="C821" s="75"/>
      <c r="D821" s="234" t="s">
        <v>167</v>
      </c>
      <c r="E821" s="75"/>
      <c r="F821" s="235" t="s">
        <v>1010</v>
      </c>
      <c r="G821" s="75"/>
      <c r="H821" s="75"/>
      <c r="I821" s="192"/>
      <c r="J821" s="75"/>
      <c r="K821" s="75"/>
      <c r="L821" s="73"/>
      <c r="M821" s="236"/>
      <c r="N821" s="48"/>
      <c r="O821" s="48"/>
      <c r="P821" s="48"/>
      <c r="Q821" s="48"/>
      <c r="R821" s="48"/>
      <c r="S821" s="48"/>
      <c r="T821" s="96"/>
      <c r="AT821" s="24" t="s">
        <v>167</v>
      </c>
      <c r="AU821" s="24" t="s">
        <v>92</v>
      </c>
    </row>
    <row r="822" s="11" customFormat="1">
      <c r="B822" s="237"/>
      <c r="C822" s="238"/>
      <c r="D822" s="234" t="s">
        <v>182</v>
      </c>
      <c r="E822" s="239" t="s">
        <v>80</v>
      </c>
      <c r="F822" s="240" t="s">
        <v>1011</v>
      </c>
      <c r="G822" s="238"/>
      <c r="H822" s="241">
        <v>70</v>
      </c>
      <c r="I822" s="242"/>
      <c r="J822" s="238"/>
      <c r="K822" s="238"/>
      <c r="L822" s="243"/>
      <c r="M822" s="244"/>
      <c r="N822" s="245"/>
      <c r="O822" s="245"/>
      <c r="P822" s="245"/>
      <c r="Q822" s="245"/>
      <c r="R822" s="245"/>
      <c r="S822" s="245"/>
      <c r="T822" s="246"/>
      <c r="AT822" s="247" t="s">
        <v>182</v>
      </c>
      <c r="AU822" s="247" t="s">
        <v>92</v>
      </c>
      <c r="AV822" s="11" t="s">
        <v>92</v>
      </c>
      <c r="AW822" s="11" t="s">
        <v>44</v>
      </c>
      <c r="AX822" s="11" t="s">
        <v>82</v>
      </c>
      <c r="AY822" s="247" t="s">
        <v>157</v>
      </c>
    </row>
    <row r="823" s="12" customFormat="1">
      <c r="B823" s="248"/>
      <c r="C823" s="249"/>
      <c r="D823" s="234" t="s">
        <v>182</v>
      </c>
      <c r="E823" s="250" t="s">
        <v>80</v>
      </c>
      <c r="F823" s="251" t="s">
        <v>183</v>
      </c>
      <c r="G823" s="249"/>
      <c r="H823" s="252">
        <v>70</v>
      </c>
      <c r="I823" s="253"/>
      <c r="J823" s="249"/>
      <c r="K823" s="249"/>
      <c r="L823" s="254"/>
      <c r="M823" s="255"/>
      <c r="N823" s="256"/>
      <c r="O823" s="256"/>
      <c r="P823" s="256"/>
      <c r="Q823" s="256"/>
      <c r="R823" s="256"/>
      <c r="S823" s="256"/>
      <c r="T823" s="257"/>
      <c r="AT823" s="258" t="s">
        <v>182</v>
      </c>
      <c r="AU823" s="258" t="s">
        <v>92</v>
      </c>
      <c r="AV823" s="12" t="s">
        <v>177</v>
      </c>
      <c r="AW823" s="12" t="s">
        <v>44</v>
      </c>
      <c r="AX823" s="12" t="s">
        <v>90</v>
      </c>
      <c r="AY823" s="258" t="s">
        <v>157</v>
      </c>
    </row>
    <row r="824" s="1" customFormat="1" ht="25.5" customHeight="1">
      <c r="B824" s="47"/>
      <c r="C824" s="222" t="s">
        <v>1012</v>
      </c>
      <c r="D824" s="222" t="s">
        <v>160</v>
      </c>
      <c r="E824" s="223" t="s">
        <v>1013</v>
      </c>
      <c r="F824" s="224" t="s">
        <v>1014</v>
      </c>
      <c r="G824" s="225" t="s">
        <v>379</v>
      </c>
      <c r="H824" s="226">
        <v>10</v>
      </c>
      <c r="I824" s="227"/>
      <c r="J824" s="228">
        <f>ROUND(I824*H824,2)</f>
        <v>0</v>
      </c>
      <c r="K824" s="224" t="s">
        <v>164</v>
      </c>
      <c r="L824" s="73"/>
      <c r="M824" s="229" t="s">
        <v>80</v>
      </c>
      <c r="N824" s="230" t="s">
        <v>52</v>
      </c>
      <c r="O824" s="48"/>
      <c r="P824" s="231">
        <f>O824*H824</f>
        <v>0</v>
      </c>
      <c r="Q824" s="231">
        <v>0.0025999999999999999</v>
      </c>
      <c r="R824" s="231">
        <f>Q824*H824</f>
        <v>0.025999999999999999</v>
      </c>
      <c r="S824" s="231">
        <v>0</v>
      </c>
      <c r="T824" s="232">
        <f>S824*H824</f>
        <v>0</v>
      </c>
      <c r="AR824" s="24" t="s">
        <v>177</v>
      </c>
      <c r="AT824" s="24" t="s">
        <v>160</v>
      </c>
      <c r="AU824" s="24" t="s">
        <v>92</v>
      </c>
      <c r="AY824" s="24" t="s">
        <v>157</v>
      </c>
      <c r="BE824" s="233">
        <f>IF(N824="základní",J824,0)</f>
        <v>0</v>
      </c>
      <c r="BF824" s="233">
        <f>IF(N824="snížená",J824,0)</f>
        <v>0</v>
      </c>
      <c r="BG824" s="233">
        <f>IF(N824="zákl. přenesená",J824,0)</f>
        <v>0</v>
      </c>
      <c r="BH824" s="233">
        <f>IF(N824="sníž. přenesená",J824,0)</f>
        <v>0</v>
      </c>
      <c r="BI824" s="233">
        <f>IF(N824="nulová",J824,0)</f>
        <v>0</v>
      </c>
      <c r="BJ824" s="24" t="s">
        <v>90</v>
      </c>
      <c r="BK824" s="233">
        <f>ROUND(I824*H824,2)</f>
        <v>0</v>
      </c>
      <c r="BL824" s="24" t="s">
        <v>177</v>
      </c>
      <c r="BM824" s="24" t="s">
        <v>1015</v>
      </c>
    </row>
    <row r="825" s="1" customFormat="1">
      <c r="B825" s="47"/>
      <c r="C825" s="75"/>
      <c r="D825" s="234" t="s">
        <v>167</v>
      </c>
      <c r="E825" s="75"/>
      <c r="F825" s="235" t="s">
        <v>1016</v>
      </c>
      <c r="G825" s="75"/>
      <c r="H825" s="75"/>
      <c r="I825" s="192"/>
      <c r="J825" s="75"/>
      <c r="K825" s="75"/>
      <c r="L825" s="73"/>
      <c r="M825" s="236"/>
      <c r="N825" s="48"/>
      <c r="O825" s="48"/>
      <c r="P825" s="48"/>
      <c r="Q825" s="48"/>
      <c r="R825" s="48"/>
      <c r="S825" s="48"/>
      <c r="T825" s="96"/>
      <c r="AT825" s="24" t="s">
        <v>167</v>
      </c>
      <c r="AU825" s="24" t="s">
        <v>92</v>
      </c>
    </row>
    <row r="826" s="11" customFormat="1">
      <c r="B826" s="237"/>
      <c r="C826" s="238"/>
      <c r="D826" s="234" t="s">
        <v>182</v>
      </c>
      <c r="E826" s="239" t="s">
        <v>80</v>
      </c>
      <c r="F826" s="240" t="s">
        <v>207</v>
      </c>
      <c r="G826" s="238"/>
      <c r="H826" s="241">
        <v>10</v>
      </c>
      <c r="I826" s="242"/>
      <c r="J826" s="238"/>
      <c r="K826" s="238"/>
      <c r="L826" s="243"/>
      <c r="M826" s="244"/>
      <c r="N826" s="245"/>
      <c r="O826" s="245"/>
      <c r="P826" s="245"/>
      <c r="Q826" s="245"/>
      <c r="R826" s="245"/>
      <c r="S826" s="245"/>
      <c r="T826" s="246"/>
      <c r="AT826" s="247" t="s">
        <v>182</v>
      </c>
      <c r="AU826" s="247" t="s">
        <v>92</v>
      </c>
      <c r="AV826" s="11" t="s">
        <v>92</v>
      </c>
      <c r="AW826" s="11" t="s">
        <v>44</v>
      </c>
      <c r="AX826" s="11" t="s">
        <v>82</v>
      </c>
      <c r="AY826" s="247" t="s">
        <v>157</v>
      </c>
    </row>
    <row r="827" s="12" customFormat="1">
      <c r="B827" s="248"/>
      <c r="C827" s="249"/>
      <c r="D827" s="234" t="s">
        <v>182</v>
      </c>
      <c r="E827" s="250" t="s">
        <v>80</v>
      </c>
      <c r="F827" s="251" t="s">
        <v>183</v>
      </c>
      <c r="G827" s="249"/>
      <c r="H827" s="252">
        <v>10</v>
      </c>
      <c r="I827" s="253"/>
      <c r="J827" s="249"/>
      <c r="K827" s="249"/>
      <c r="L827" s="254"/>
      <c r="M827" s="255"/>
      <c r="N827" s="256"/>
      <c r="O827" s="256"/>
      <c r="P827" s="256"/>
      <c r="Q827" s="256"/>
      <c r="R827" s="256"/>
      <c r="S827" s="256"/>
      <c r="T827" s="257"/>
      <c r="AT827" s="258" t="s">
        <v>182</v>
      </c>
      <c r="AU827" s="258" t="s">
        <v>92</v>
      </c>
      <c r="AV827" s="12" t="s">
        <v>177</v>
      </c>
      <c r="AW827" s="12" t="s">
        <v>44</v>
      </c>
      <c r="AX827" s="12" t="s">
        <v>90</v>
      </c>
      <c r="AY827" s="258" t="s">
        <v>157</v>
      </c>
    </row>
    <row r="828" s="1" customFormat="1" ht="38.25" customHeight="1">
      <c r="B828" s="47"/>
      <c r="C828" s="222" t="s">
        <v>1017</v>
      </c>
      <c r="D828" s="222" t="s">
        <v>160</v>
      </c>
      <c r="E828" s="223" t="s">
        <v>1018</v>
      </c>
      <c r="F828" s="224" t="s">
        <v>1019</v>
      </c>
      <c r="G828" s="225" t="s">
        <v>281</v>
      </c>
      <c r="H828" s="226">
        <v>138.167</v>
      </c>
      <c r="I828" s="227"/>
      <c r="J828" s="228">
        <f>ROUND(I828*H828,2)</f>
        <v>0</v>
      </c>
      <c r="K828" s="224" t="s">
        <v>164</v>
      </c>
      <c r="L828" s="73"/>
      <c r="M828" s="229" t="s">
        <v>80</v>
      </c>
      <c r="N828" s="230" t="s">
        <v>52</v>
      </c>
      <c r="O828" s="48"/>
      <c r="P828" s="231">
        <f>O828*H828</f>
        <v>0</v>
      </c>
      <c r="Q828" s="231">
        <v>0.1295</v>
      </c>
      <c r="R828" s="231">
        <f>Q828*H828</f>
        <v>17.892626500000002</v>
      </c>
      <c r="S828" s="231">
        <v>0</v>
      </c>
      <c r="T828" s="232">
        <f>S828*H828</f>
        <v>0</v>
      </c>
      <c r="AR828" s="24" t="s">
        <v>177</v>
      </c>
      <c r="AT828" s="24" t="s">
        <v>160</v>
      </c>
      <c r="AU828" s="24" t="s">
        <v>92</v>
      </c>
      <c r="AY828" s="24" t="s">
        <v>157</v>
      </c>
      <c r="BE828" s="233">
        <f>IF(N828="základní",J828,0)</f>
        <v>0</v>
      </c>
      <c r="BF828" s="233">
        <f>IF(N828="snížená",J828,0)</f>
        <v>0</v>
      </c>
      <c r="BG828" s="233">
        <f>IF(N828="zákl. přenesená",J828,0)</f>
        <v>0</v>
      </c>
      <c r="BH828" s="233">
        <f>IF(N828="sníž. přenesená",J828,0)</f>
        <v>0</v>
      </c>
      <c r="BI828" s="233">
        <f>IF(N828="nulová",J828,0)</f>
        <v>0</v>
      </c>
      <c r="BJ828" s="24" t="s">
        <v>90</v>
      </c>
      <c r="BK828" s="233">
        <f>ROUND(I828*H828,2)</f>
        <v>0</v>
      </c>
      <c r="BL828" s="24" t="s">
        <v>177</v>
      </c>
      <c r="BM828" s="24" t="s">
        <v>1020</v>
      </c>
    </row>
    <row r="829" s="11" customFormat="1">
      <c r="B829" s="237"/>
      <c r="C829" s="238"/>
      <c r="D829" s="234" t="s">
        <v>182</v>
      </c>
      <c r="E829" s="239" t="s">
        <v>80</v>
      </c>
      <c r="F829" s="240" t="s">
        <v>437</v>
      </c>
      <c r="G829" s="238"/>
      <c r="H829" s="241">
        <v>138.167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AT829" s="247" t="s">
        <v>182</v>
      </c>
      <c r="AU829" s="247" t="s">
        <v>92</v>
      </c>
      <c r="AV829" s="11" t="s">
        <v>92</v>
      </c>
      <c r="AW829" s="11" t="s">
        <v>44</v>
      </c>
      <c r="AX829" s="11" t="s">
        <v>82</v>
      </c>
      <c r="AY829" s="247" t="s">
        <v>157</v>
      </c>
    </row>
    <row r="830" s="12" customFormat="1">
      <c r="B830" s="248"/>
      <c r="C830" s="249"/>
      <c r="D830" s="234" t="s">
        <v>182</v>
      </c>
      <c r="E830" s="250" t="s">
        <v>80</v>
      </c>
      <c r="F830" s="251" t="s">
        <v>183</v>
      </c>
      <c r="G830" s="249"/>
      <c r="H830" s="252">
        <v>138.167</v>
      </c>
      <c r="I830" s="253"/>
      <c r="J830" s="249"/>
      <c r="K830" s="249"/>
      <c r="L830" s="254"/>
      <c r="M830" s="255"/>
      <c r="N830" s="256"/>
      <c r="O830" s="256"/>
      <c r="P830" s="256"/>
      <c r="Q830" s="256"/>
      <c r="R830" s="256"/>
      <c r="S830" s="256"/>
      <c r="T830" s="257"/>
      <c r="AT830" s="258" t="s">
        <v>182</v>
      </c>
      <c r="AU830" s="258" t="s">
        <v>92</v>
      </c>
      <c r="AV830" s="12" t="s">
        <v>177</v>
      </c>
      <c r="AW830" s="12" t="s">
        <v>44</v>
      </c>
      <c r="AX830" s="12" t="s">
        <v>90</v>
      </c>
      <c r="AY830" s="258" t="s">
        <v>157</v>
      </c>
    </row>
    <row r="831" s="1" customFormat="1" ht="16.5" customHeight="1">
      <c r="B831" s="47"/>
      <c r="C831" s="263" t="s">
        <v>1021</v>
      </c>
      <c r="D831" s="263" t="s">
        <v>309</v>
      </c>
      <c r="E831" s="264" t="s">
        <v>1022</v>
      </c>
      <c r="F831" s="265" t="s">
        <v>1023</v>
      </c>
      <c r="G831" s="266" t="s">
        <v>281</v>
      </c>
      <c r="H831" s="267">
        <v>138.167</v>
      </c>
      <c r="I831" s="268"/>
      <c r="J831" s="269">
        <f>ROUND(I831*H831,2)</f>
        <v>0</v>
      </c>
      <c r="K831" s="265" t="s">
        <v>164</v>
      </c>
      <c r="L831" s="270"/>
      <c r="M831" s="271" t="s">
        <v>80</v>
      </c>
      <c r="N831" s="272" t="s">
        <v>52</v>
      </c>
      <c r="O831" s="48"/>
      <c r="P831" s="231">
        <f>O831*H831</f>
        <v>0</v>
      </c>
      <c r="Q831" s="231">
        <v>0.058000000000000003</v>
      </c>
      <c r="R831" s="231">
        <f>Q831*H831</f>
        <v>8.0136859999999999</v>
      </c>
      <c r="S831" s="231">
        <v>0</v>
      </c>
      <c r="T831" s="232">
        <f>S831*H831</f>
        <v>0</v>
      </c>
      <c r="AR831" s="24" t="s">
        <v>199</v>
      </c>
      <c r="AT831" s="24" t="s">
        <v>309</v>
      </c>
      <c r="AU831" s="24" t="s">
        <v>92</v>
      </c>
      <c r="AY831" s="24" t="s">
        <v>157</v>
      </c>
      <c r="BE831" s="233">
        <f>IF(N831="základní",J831,0)</f>
        <v>0</v>
      </c>
      <c r="BF831" s="233">
        <f>IF(N831="snížená",J831,0)</f>
        <v>0</v>
      </c>
      <c r="BG831" s="233">
        <f>IF(N831="zákl. přenesená",J831,0)</f>
        <v>0</v>
      </c>
      <c r="BH831" s="233">
        <f>IF(N831="sníž. přenesená",J831,0)</f>
        <v>0</v>
      </c>
      <c r="BI831" s="233">
        <f>IF(N831="nulová",J831,0)</f>
        <v>0</v>
      </c>
      <c r="BJ831" s="24" t="s">
        <v>90</v>
      </c>
      <c r="BK831" s="233">
        <f>ROUND(I831*H831,2)</f>
        <v>0</v>
      </c>
      <c r="BL831" s="24" t="s">
        <v>177</v>
      </c>
      <c r="BM831" s="24" t="s">
        <v>1024</v>
      </c>
    </row>
    <row r="832" s="1" customFormat="1" ht="38.25" customHeight="1">
      <c r="B832" s="47"/>
      <c r="C832" s="222" t="s">
        <v>1025</v>
      </c>
      <c r="D832" s="222" t="s">
        <v>160</v>
      </c>
      <c r="E832" s="223" t="s">
        <v>1026</v>
      </c>
      <c r="F832" s="224" t="s">
        <v>1027</v>
      </c>
      <c r="G832" s="225" t="s">
        <v>281</v>
      </c>
      <c r="H832" s="226">
        <v>44</v>
      </c>
      <c r="I832" s="227"/>
      <c r="J832" s="228">
        <f>ROUND(I832*H832,2)</f>
        <v>0</v>
      </c>
      <c r="K832" s="224" t="s">
        <v>164</v>
      </c>
      <c r="L832" s="73"/>
      <c r="M832" s="229" t="s">
        <v>80</v>
      </c>
      <c r="N832" s="230" t="s">
        <v>52</v>
      </c>
      <c r="O832" s="48"/>
      <c r="P832" s="231">
        <f>O832*H832</f>
        <v>0</v>
      </c>
      <c r="Q832" s="231">
        <v>0.14066999999999999</v>
      </c>
      <c r="R832" s="231">
        <f>Q832*H832</f>
        <v>6.1894799999999996</v>
      </c>
      <c r="S832" s="231">
        <v>0</v>
      </c>
      <c r="T832" s="232">
        <f>S832*H832</f>
        <v>0</v>
      </c>
      <c r="AR832" s="24" t="s">
        <v>177</v>
      </c>
      <c r="AT832" s="24" t="s">
        <v>160</v>
      </c>
      <c r="AU832" s="24" t="s">
        <v>92</v>
      </c>
      <c r="AY832" s="24" t="s">
        <v>157</v>
      </c>
      <c r="BE832" s="233">
        <f>IF(N832="základní",J832,0)</f>
        <v>0</v>
      </c>
      <c r="BF832" s="233">
        <f>IF(N832="snížená",J832,0)</f>
        <v>0</v>
      </c>
      <c r="BG832" s="233">
        <f>IF(N832="zákl. přenesená",J832,0)</f>
        <v>0</v>
      </c>
      <c r="BH832" s="233">
        <f>IF(N832="sníž. přenesená",J832,0)</f>
        <v>0</v>
      </c>
      <c r="BI832" s="233">
        <f>IF(N832="nulová",J832,0)</f>
        <v>0</v>
      </c>
      <c r="BJ832" s="24" t="s">
        <v>90</v>
      </c>
      <c r="BK832" s="233">
        <f>ROUND(I832*H832,2)</f>
        <v>0</v>
      </c>
      <c r="BL832" s="24" t="s">
        <v>177</v>
      </c>
      <c r="BM832" s="24" t="s">
        <v>1028</v>
      </c>
    </row>
    <row r="833" s="1" customFormat="1">
      <c r="B833" s="47"/>
      <c r="C833" s="75"/>
      <c r="D833" s="234" t="s">
        <v>167</v>
      </c>
      <c r="E833" s="75"/>
      <c r="F833" s="235" t="s">
        <v>1029</v>
      </c>
      <c r="G833" s="75"/>
      <c r="H833" s="75"/>
      <c r="I833" s="192"/>
      <c r="J833" s="75"/>
      <c r="K833" s="75"/>
      <c r="L833" s="73"/>
      <c r="M833" s="236"/>
      <c r="N833" s="48"/>
      <c r="O833" s="48"/>
      <c r="P833" s="48"/>
      <c r="Q833" s="48"/>
      <c r="R833" s="48"/>
      <c r="S833" s="48"/>
      <c r="T833" s="96"/>
      <c r="AT833" s="24" t="s">
        <v>167</v>
      </c>
      <c r="AU833" s="24" t="s">
        <v>92</v>
      </c>
    </row>
    <row r="834" s="11" customFormat="1">
      <c r="B834" s="237"/>
      <c r="C834" s="238"/>
      <c r="D834" s="234" t="s">
        <v>182</v>
      </c>
      <c r="E834" s="239" t="s">
        <v>80</v>
      </c>
      <c r="F834" s="240" t="s">
        <v>1030</v>
      </c>
      <c r="G834" s="238"/>
      <c r="H834" s="241">
        <v>44</v>
      </c>
      <c r="I834" s="242"/>
      <c r="J834" s="238"/>
      <c r="K834" s="238"/>
      <c r="L834" s="243"/>
      <c r="M834" s="244"/>
      <c r="N834" s="245"/>
      <c r="O834" s="245"/>
      <c r="P834" s="245"/>
      <c r="Q834" s="245"/>
      <c r="R834" s="245"/>
      <c r="S834" s="245"/>
      <c r="T834" s="246"/>
      <c r="AT834" s="247" t="s">
        <v>182</v>
      </c>
      <c r="AU834" s="247" t="s">
        <v>92</v>
      </c>
      <c r="AV834" s="11" t="s">
        <v>92</v>
      </c>
      <c r="AW834" s="11" t="s">
        <v>44</v>
      </c>
      <c r="AX834" s="11" t="s">
        <v>90</v>
      </c>
      <c r="AY834" s="247" t="s">
        <v>157</v>
      </c>
    </row>
    <row r="835" s="1" customFormat="1" ht="25.5" customHeight="1">
      <c r="B835" s="47"/>
      <c r="C835" s="222" t="s">
        <v>1031</v>
      </c>
      <c r="D835" s="222" t="s">
        <v>160</v>
      </c>
      <c r="E835" s="223" t="s">
        <v>1032</v>
      </c>
      <c r="F835" s="224" t="s">
        <v>1033</v>
      </c>
      <c r="G835" s="225" t="s">
        <v>281</v>
      </c>
      <c r="H835" s="226">
        <v>97.700000000000003</v>
      </c>
      <c r="I835" s="227"/>
      <c r="J835" s="228">
        <f>ROUND(I835*H835,2)</f>
        <v>0</v>
      </c>
      <c r="K835" s="224" t="s">
        <v>164</v>
      </c>
      <c r="L835" s="73"/>
      <c r="M835" s="229" t="s">
        <v>80</v>
      </c>
      <c r="N835" s="230" t="s">
        <v>52</v>
      </c>
      <c r="O835" s="48"/>
      <c r="P835" s="231">
        <f>O835*H835</f>
        <v>0</v>
      </c>
      <c r="Q835" s="231">
        <v>1.0000000000000001E-05</v>
      </c>
      <c r="R835" s="231">
        <f>Q835*H835</f>
        <v>0.000977</v>
      </c>
      <c r="S835" s="231">
        <v>0</v>
      </c>
      <c r="T835" s="232">
        <f>S835*H835</f>
        <v>0</v>
      </c>
      <c r="AR835" s="24" t="s">
        <v>177</v>
      </c>
      <c r="AT835" s="24" t="s">
        <v>160</v>
      </c>
      <c r="AU835" s="24" t="s">
        <v>92</v>
      </c>
      <c r="AY835" s="24" t="s">
        <v>157</v>
      </c>
      <c r="BE835" s="233">
        <f>IF(N835="základní",J835,0)</f>
        <v>0</v>
      </c>
      <c r="BF835" s="233">
        <f>IF(N835="snížená",J835,0)</f>
        <v>0</v>
      </c>
      <c r="BG835" s="233">
        <f>IF(N835="zákl. přenesená",J835,0)</f>
        <v>0</v>
      </c>
      <c r="BH835" s="233">
        <f>IF(N835="sníž. přenesená",J835,0)</f>
        <v>0</v>
      </c>
      <c r="BI835" s="233">
        <f>IF(N835="nulová",J835,0)</f>
        <v>0</v>
      </c>
      <c r="BJ835" s="24" t="s">
        <v>90</v>
      </c>
      <c r="BK835" s="233">
        <f>ROUND(I835*H835,2)</f>
        <v>0</v>
      </c>
      <c r="BL835" s="24" t="s">
        <v>177</v>
      </c>
      <c r="BM835" s="24" t="s">
        <v>1034</v>
      </c>
    </row>
    <row r="836" s="11" customFormat="1">
      <c r="B836" s="237"/>
      <c r="C836" s="238"/>
      <c r="D836" s="234" t="s">
        <v>182</v>
      </c>
      <c r="E836" s="239" t="s">
        <v>80</v>
      </c>
      <c r="F836" s="240" t="s">
        <v>1035</v>
      </c>
      <c r="G836" s="238"/>
      <c r="H836" s="241">
        <v>97.700000000000003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AT836" s="247" t="s">
        <v>182</v>
      </c>
      <c r="AU836" s="247" t="s">
        <v>92</v>
      </c>
      <c r="AV836" s="11" t="s">
        <v>92</v>
      </c>
      <c r="AW836" s="11" t="s">
        <v>44</v>
      </c>
      <c r="AX836" s="11" t="s">
        <v>90</v>
      </c>
      <c r="AY836" s="247" t="s">
        <v>157</v>
      </c>
    </row>
    <row r="837" s="1" customFormat="1" ht="38.25" customHeight="1">
      <c r="B837" s="47"/>
      <c r="C837" s="222" t="s">
        <v>1036</v>
      </c>
      <c r="D837" s="222" t="s">
        <v>160</v>
      </c>
      <c r="E837" s="223" t="s">
        <v>1037</v>
      </c>
      <c r="F837" s="224" t="s">
        <v>1038</v>
      </c>
      <c r="G837" s="225" t="s">
        <v>281</v>
      </c>
      <c r="H837" s="226">
        <v>74</v>
      </c>
      <c r="I837" s="227"/>
      <c r="J837" s="228">
        <f>ROUND(I837*H837,2)</f>
        <v>0</v>
      </c>
      <c r="K837" s="224" t="s">
        <v>164</v>
      </c>
      <c r="L837" s="73"/>
      <c r="M837" s="229" t="s">
        <v>80</v>
      </c>
      <c r="N837" s="230" t="s">
        <v>52</v>
      </c>
      <c r="O837" s="48"/>
      <c r="P837" s="231">
        <f>O837*H837</f>
        <v>0</v>
      </c>
      <c r="Q837" s="231">
        <v>0.00017000000000000001</v>
      </c>
      <c r="R837" s="231">
        <f>Q837*H837</f>
        <v>0.012580000000000001</v>
      </c>
      <c r="S837" s="231">
        <v>0</v>
      </c>
      <c r="T837" s="232">
        <f>S837*H837</f>
        <v>0</v>
      </c>
      <c r="AR837" s="24" t="s">
        <v>177</v>
      </c>
      <c r="AT837" s="24" t="s">
        <v>160</v>
      </c>
      <c r="AU837" s="24" t="s">
        <v>92</v>
      </c>
      <c r="AY837" s="24" t="s">
        <v>157</v>
      </c>
      <c r="BE837" s="233">
        <f>IF(N837="základní",J837,0)</f>
        <v>0</v>
      </c>
      <c r="BF837" s="233">
        <f>IF(N837="snížená",J837,0)</f>
        <v>0</v>
      </c>
      <c r="BG837" s="233">
        <f>IF(N837="zákl. přenesená",J837,0)</f>
        <v>0</v>
      </c>
      <c r="BH837" s="233">
        <f>IF(N837="sníž. přenesená",J837,0)</f>
        <v>0</v>
      </c>
      <c r="BI837" s="233">
        <f>IF(N837="nulová",J837,0)</f>
        <v>0</v>
      </c>
      <c r="BJ837" s="24" t="s">
        <v>90</v>
      </c>
      <c r="BK837" s="233">
        <f>ROUND(I837*H837,2)</f>
        <v>0</v>
      </c>
      <c r="BL837" s="24" t="s">
        <v>177</v>
      </c>
      <c r="BM837" s="24" t="s">
        <v>1039</v>
      </c>
    </row>
    <row r="838" s="11" customFormat="1">
      <c r="B838" s="237"/>
      <c r="C838" s="238"/>
      <c r="D838" s="234" t="s">
        <v>182</v>
      </c>
      <c r="E838" s="239" t="s">
        <v>80</v>
      </c>
      <c r="F838" s="240" t="s">
        <v>1040</v>
      </c>
      <c r="G838" s="238"/>
      <c r="H838" s="241">
        <v>74</v>
      </c>
      <c r="I838" s="242"/>
      <c r="J838" s="238"/>
      <c r="K838" s="238"/>
      <c r="L838" s="243"/>
      <c r="M838" s="244"/>
      <c r="N838" s="245"/>
      <c r="O838" s="245"/>
      <c r="P838" s="245"/>
      <c r="Q838" s="245"/>
      <c r="R838" s="245"/>
      <c r="S838" s="245"/>
      <c r="T838" s="246"/>
      <c r="AT838" s="247" t="s">
        <v>182</v>
      </c>
      <c r="AU838" s="247" t="s">
        <v>92</v>
      </c>
      <c r="AV838" s="11" t="s">
        <v>92</v>
      </c>
      <c r="AW838" s="11" t="s">
        <v>44</v>
      </c>
      <c r="AX838" s="11" t="s">
        <v>90</v>
      </c>
      <c r="AY838" s="247" t="s">
        <v>157</v>
      </c>
    </row>
    <row r="839" s="1" customFormat="1" ht="38.25" customHeight="1">
      <c r="B839" s="47"/>
      <c r="C839" s="222" t="s">
        <v>1041</v>
      </c>
      <c r="D839" s="222" t="s">
        <v>160</v>
      </c>
      <c r="E839" s="223" t="s">
        <v>1042</v>
      </c>
      <c r="F839" s="224" t="s">
        <v>1043</v>
      </c>
      <c r="G839" s="225" t="s">
        <v>281</v>
      </c>
      <c r="H839" s="226">
        <v>97.700000000000003</v>
      </c>
      <c r="I839" s="227"/>
      <c r="J839" s="228">
        <f>ROUND(I839*H839,2)</f>
        <v>0</v>
      </c>
      <c r="K839" s="224" t="s">
        <v>164</v>
      </c>
      <c r="L839" s="73"/>
      <c r="M839" s="229" t="s">
        <v>80</v>
      </c>
      <c r="N839" s="230" t="s">
        <v>52</v>
      </c>
      <c r="O839" s="48"/>
      <c r="P839" s="231">
        <f>O839*H839</f>
        <v>0</v>
      </c>
      <c r="Q839" s="231">
        <v>0.00034000000000000002</v>
      </c>
      <c r="R839" s="231">
        <f>Q839*H839</f>
        <v>0.033218000000000004</v>
      </c>
      <c r="S839" s="231">
        <v>0</v>
      </c>
      <c r="T839" s="232">
        <f>S839*H839</f>
        <v>0</v>
      </c>
      <c r="AR839" s="24" t="s">
        <v>177</v>
      </c>
      <c r="AT839" s="24" t="s">
        <v>160</v>
      </c>
      <c r="AU839" s="24" t="s">
        <v>92</v>
      </c>
      <c r="AY839" s="24" t="s">
        <v>157</v>
      </c>
      <c r="BE839" s="233">
        <f>IF(N839="základní",J839,0)</f>
        <v>0</v>
      </c>
      <c r="BF839" s="233">
        <f>IF(N839="snížená",J839,0)</f>
        <v>0</v>
      </c>
      <c r="BG839" s="233">
        <f>IF(N839="zákl. přenesená",J839,0)</f>
        <v>0</v>
      </c>
      <c r="BH839" s="233">
        <f>IF(N839="sníž. přenesená",J839,0)</f>
        <v>0</v>
      </c>
      <c r="BI839" s="233">
        <f>IF(N839="nulová",J839,0)</f>
        <v>0</v>
      </c>
      <c r="BJ839" s="24" t="s">
        <v>90</v>
      </c>
      <c r="BK839" s="233">
        <f>ROUND(I839*H839,2)</f>
        <v>0</v>
      </c>
      <c r="BL839" s="24" t="s">
        <v>177</v>
      </c>
      <c r="BM839" s="24" t="s">
        <v>1044</v>
      </c>
    </row>
    <row r="840" s="11" customFormat="1">
      <c r="B840" s="237"/>
      <c r="C840" s="238"/>
      <c r="D840" s="234" t="s">
        <v>182</v>
      </c>
      <c r="E840" s="239" t="s">
        <v>80</v>
      </c>
      <c r="F840" s="240" t="s">
        <v>1035</v>
      </c>
      <c r="G840" s="238"/>
      <c r="H840" s="241">
        <v>97.700000000000003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AT840" s="247" t="s">
        <v>182</v>
      </c>
      <c r="AU840" s="247" t="s">
        <v>92</v>
      </c>
      <c r="AV840" s="11" t="s">
        <v>92</v>
      </c>
      <c r="AW840" s="11" t="s">
        <v>44</v>
      </c>
      <c r="AX840" s="11" t="s">
        <v>90</v>
      </c>
      <c r="AY840" s="247" t="s">
        <v>157</v>
      </c>
    </row>
    <row r="841" s="1" customFormat="1" ht="25.5" customHeight="1">
      <c r="B841" s="47"/>
      <c r="C841" s="222" t="s">
        <v>1045</v>
      </c>
      <c r="D841" s="222" t="s">
        <v>160</v>
      </c>
      <c r="E841" s="223" t="s">
        <v>1046</v>
      </c>
      <c r="F841" s="224" t="s">
        <v>1047</v>
      </c>
      <c r="G841" s="225" t="s">
        <v>379</v>
      </c>
      <c r="H841" s="226">
        <v>88.947999999999993</v>
      </c>
      <c r="I841" s="227"/>
      <c r="J841" s="228">
        <f>ROUND(I841*H841,2)</f>
        <v>0</v>
      </c>
      <c r="K841" s="224" t="s">
        <v>164</v>
      </c>
      <c r="L841" s="73"/>
      <c r="M841" s="229" t="s">
        <v>80</v>
      </c>
      <c r="N841" s="230" t="s">
        <v>52</v>
      </c>
      <c r="O841" s="48"/>
      <c r="P841" s="231">
        <f>O841*H841</f>
        <v>0</v>
      </c>
      <c r="Q841" s="231">
        <v>0.0010200000000000001</v>
      </c>
      <c r="R841" s="231">
        <f>Q841*H841</f>
        <v>0.090726959999999995</v>
      </c>
      <c r="S841" s="231">
        <v>0</v>
      </c>
      <c r="T841" s="232">
        <f>S841*H841</f>
        <v>0</v>
      </c>
      <c r="AR841" s="24" t="s">
        <v>177</v>
      </c>
      <c r="AT841" s="24" t="s">
        <v>160</v>
      </c>
      <c r="AU841" s="24" t="s">
        <v>92</v>
      </c>
      <c r="AY841" s="24" t="s">
        <v>157</v>
      </c>
      <c r="BE841" s="233">
        <f>IF(N841="základní",J841,0)</f>
        <v>0</v>
      </c>
      <c r="BF841" s="233">
        <f>IF(N841="snížená",J841,0)</f>
        <v>0</v>
      </c>
      <c r="BG841" s="233">
        <f>IF(N841="zákl. přenesená",J841,0)</f>
        <v>0</v>
      </c>
      <c r="BH841" s="233">
        <f>IF(N841="sníž. přenesená",J841,0)</f>
        <v>0</v>
      </c>
      <c r="BI841" s="233">
        <f>IF(N841="nulová",J841,0)</f>
        <v>0</v>
      </c>
      <c r="BJ841" s="24" t="s">
        <v>90</v>
      </c>
      <c r="BK841" s="233">
        <f>ROUND(I841*H841,2)</f>
        <v>0</v>
      </c>
      <c r="BL841" s="24" t="s">
        <v>177</v>
      </c>
      <c r="BM841" s="24" t="s">
        <v>1048</v>
      </c>
    </row>
    <row r="842" s="13" customFormat="1">
      <c r="B842" s="276"/>
      <c r="C842" s="277"/>
      <c r="D842" s="234" t="s">
        <v>182</v>
      </c>
      <c r="E842" s="278" t="s">
        <v>80</v>
      </c>
      <c r="F842" s="279" t="s">
        <v>1049</v>
      </c>
      <c r="G842" s="277"/>
      <c r="H842" s="278" t="s">
        <v>80</v>
      </c>
      <c r="I842" s="280"/>
      <c r="J842" s="277"/>
      <c r="K842" s="277"/>
      <c r="L842" s="281"/>
      <c r="M842" s="282"/>
      <c r="N842" s="283"/>
      <c r="O842" s="283"/>
      <c r="P842" s="283"/>
      <c r="Q842" s="283"/>
      <c r="R842" s="283"/>
      <c r="S842" s="283"/>
      <c r="T842" s="284"/>
      <c r="AT842" s="285" t="s">
        <v>182</v>
      </c>
      <c r="AU842" s="285" t="s">
        <v>92</v>
      </c>
      <c r="AV842" s="13" t="s">
        <v>90</v>
      </c>
      <c r="AW842" s="13" t="s">
        <v>44</v>
      </c>
      <c r="AX842" s="13" t="s">
        <v>82</v>
      </c>
      <c r="AY842" s="285" t="s">
        <v>157</v>
      </c>
    </row>
    <row r="843" s="11" customFormat="1">
      <c r="B843" s="237"/>
      <c r="C843" s="238"/>
      <c r="D843" s="234" t="s">
        <v>182</v>
      </c>
      <c r="E843" s="239" t="s">
        <v>80</v>
      </c>
      <c r="F843" s="240" t="s">
        <v>1050</v>
      </c>
      <c r="G843" s="238"/>
      <c r="H843" s="241">
        <v>8.6739999999999995</v>
      </c>
      <c r="I843" s="242"/>
      <c r="J843" s="238"/>
      <c r="K843" s="238"/>
      <c r="L843" s="243"/>
      <c r="M843" s="244"/>
      <c r="N843" s="245"/>
      <c r="O843" s="245"/>
      <c r="P843" s="245"/>
      <c r="Q843" s="245"/>
      <c r="R843" s="245"/>
      <c r="S843" s="245"/>
      <c r="T843" s="246"/>
      <c r="AT843" s="247" t="s">
        <v>182</v>
      </c>
      <c r="AU843" s="247" t="s">
        <v>92</v>
      </c>
      <c r="AV843" s="11" t="s">
        <v>92</v>
      </c>
      <c r="AW843" s="11" t="s">
        <v>44</v>
      </c>
      <c r="AX843" s="11" t="s">
        <v>82</v>
      </c>
      <c r="AY843" s="247" t="s">
        <v>157</v>
      </c>
    </row>
    <row r="844" s="13" customFormat="1">
      <c r="B844" s="276"/>
      <c r="C844" s="277"/>
      <c r="D844" s="234" t="s">
        <v>182</v>
      </c>
      <c r="E844" s="278" t="s">
        <v>80</v>
      </c>
      <c r="F844" s="279" t="s">
        <v>1051</v>
      </c>
      <c r="G844" s="277"/>
      <c r="H844" s="278" t="s">
        <v>80</v>
      </c>
      <c r="I844" s="280"/>
      <c r="J844" s="277"/>
      <c r="K844" s="277"/>
      <c r="L844" s="281"/>
      <c r="M844" s="282"/>
      <c r="N844" s="283"/>
      <c r="O844" s="283"/>
      <c r="P844" s="283"/>
      <c r="Q844" s="283"/>
      <c r="R844" s="283"/>
      <c r="S844" s="283"/>
      <c r="T844" s="284"/>
      <c r="AT844" s="285" t="s">
        <v>182</v>
      </c>
      <c r="AU844" s="285" t="s">
        <v>92</v>
      </c>
      <c r="AV844" s="13" t="s">
        <v>90</v>
      </c>
      <c r="AW844" s="13" t="s">
        <v>44</v>
      </c>
      <c r="AX844" s="13" t="s">
        <v>82</v>
      </c>
      <c r="AY844" s="285" t="s">
        <v>157</v>
      </c>
    </row>
    <row r="845" s="11" customFormat="1">
      <c r="B845" s="237"/>
      <c r="C845" s="238"/>
      <c r="D845" s="234" t="s">
        <v>182</v>
      </c>
      <c r="E845" s="239" t="s">
        <v>80</v>
      </c>
      <c r="F845" s="240" t="s">
        <v>1050</v>
      </c>
      <c r="G845" s="238"/>
      <c r="H845" s="241">
        <v>8.6739999999999995</v>
      </c>
      <c r="I845" s="242"/>
      <c r="J845" s="238"/>
      <c r="K845" s="238"/>
      <c r="L845" s="243"/>
      <c r="M845" s="244"/>
      <c r="N845" s="245"/>
      <c r="O845" s="245"/>
      <c r="P845" s="245"/>
      <c r="Q845" s="245"/>
      <c r="R845" s="245"/>
      <c r="S845" s="245"/>
      <c r="T845" s="246"/>
      <c r="AT845" s="247" t="s">
        <v>182</v>
      </c>
      <c r="AU845" s="247" t="s">
        <v>92</v>
      </c>
      <c r="AV845" s="11" t="s">
        <v>92</v>
      </c>
      <c r="AW845" s="11" t="s">
        <v>44</v>
      </c>
      <c r="AX845" s="11" t="s">
        <v>82</v>
      </c>
      <c r="AY845" s="247" t="s">
        <v>157</v>
      </c>
    </row>
    <row r="846" s="13" customFormat="1">
      <c r="B846" s="276"/>
      <c r="C846" s="277"/>
      <c r="D846" s="234" t="s">
        <v>182</v>
      </c>
      <c r="E846" s="278" t="s">
        <v>80</v>
      </c>
      <c r="F846" s="279" t="s">
        <v>1052</v>
      </c>
      <c r="G846" s="277"/>
      <c r="H846" s="278" t="s">
        <v>80</v>
      </c>
      <c r="I846" s="280"/>
      <c r="J846" s="277"/>
      <c r="K846" s="277"/>
      <c r="L846" s="281"/>
      <c r="M846" s="282"/>
      <c r="N846" s="283"/>
      <c r="O846" s="283"/>
      <c r="P846" s="283"/>
      <c r="Q846" s="283"/>
      <c r="R846" s="283"/>
      <c r="S846" s="283"/>
      <c r="T846" s="284"/>
      <c r="AT846" s="285" t="s">
        <v>182</v>
      </c>
      <c r="AU846" s="285" t="s">
        <v>92</v>
      </c>
      <c r="AV846" s="13" t="s">
        <v>90</v>
      </c>
      <c r="AW846" s="13" t="s">
        <v>44</v>
      </c>
      <c r="AX846" s="13" t="s">
        <v>82</v>
      </c>
      <c r="AY846" s="285" t="s">
        <v>157</v>
      </c>
    </row>
    <row r="847" s="11" customFormat="1">
      <c r="B847" s="237"/>
      <c r="C847" s="238"/>
      <c r="D847" s="234" t="s">
        <v>182</v>
      </c>
      <c r="E847" s="239" t="s">
        <v>80</v>
      </c>
      <c r="F847" s="240" t="s">
        <v>1053</v>
      </c>
      <c r="G847" s="238"/>
      <c r="H847" s="241">
        <v>8.2319999999999993</v>
      </c>
      <c r="I847" s="242"/>
      <c r="J847" s="238"/>
      <c r="K847" s="238"/>
      <c r="L847" s="243"/>
      <c r="M847" s="244"/>
      <c r="N847" s="245"/>
      <c r="O847" s="245"/>
      <c r="P847" s="245"/>
      <c r="Q847" s="245"/>
      <c r="R847" s="245"/>
      <c r="S847" s="245"/>
      <c r="T847" s="246"/>
      <c r="AT847" s="247" t="s">
        <v>182</v>
      </c>
      <c r="AU847" s="247" t="s">
        <v>92</v>
      </c>
      <c r="AV847" s="11" t="s">
        <v>92</v>
      </c>
      <c r="AW847" s="11" t="s">
        <v>44</v>
      </c>
      <c r="AX847" s="11" t="s">
        <v>82</v>
      </c>
      <c r="AY847" s="247" t="s">
        <v>157</v>
      </c>
    </row>
    <row r="848" s="13" customFormat="1">
      <c r="B848" s="276"/>
      <c r="C848" s="277"/>
      <c r="D848" s="234" t="s">
        <v>182</v>
      </c>
      <c r="E848" s="278" t="s">
        <v>80</v>
      </c>
      <c r="F848" s="279" t="s">
        <v>1054</v>
      </c>
      <c r="G848" s="277"/>
      <c r="H848" s="278" t="s">
        <v>80</v>
      </c>
      <c r="I848" s="280"/>
      <c r="J848" s="277"/>
      <c r="K848" s="277"/>
      <c r="L848" s="281"/>
      <c r="M848" s="282"/>
      <c r="N848" s="283"/>
      <c r="O848" s="283"/>
      <c r="P848" s="283"/>
      <c r="Q848" s="283"/>
      <c r="R848" s="283"/>
      <c r="S848" s="283"/>
      <c r="T848" s="284"/>
      <c r="AT848" s="285" t="s">
        <v>182</v>
      </c>
      <c r="AU848" s="285" t="s">
        <v>92</v>
      </c>
      <c r="AV848" s="13" t="s">
        <v>90</v>
      </c>
      <c r="AW848" s="13" t="s">
        <v>44</v>
      </c>
      <c r="AX848" s="13" t="s">
        <v>82</v>
      </c>
      <c r="AY848" s="285" t="s">
        <v>157</v>
      </c>
    </row>
    <row r="849" s="11" customFormat="1">
      <c r="B849" s="237"/>
      <c r="C849" s="238"/>
      <c r="D849" s="234" t="s">
        <v>182</v>
      </c>
      <c r="E849" s="239" t="s">
        <v>80</v>
      </c>
      <c r="F849" s="240" t="s">
        <v>1053</v>
      </c>
      <c r="G849" s="238"/>
      <c r="H849" s="241">
        <v>8.2319999999999993</v>
      </c>
      <c r="I849" s="242"/>
      <c r="J849" s="238"/>
      <c r="K849" s="238"/>
      <c r="L849" s="243"/>
      <c r="M849" s="244"/>
      <c r="N849" s="245"/>
      <c r="O849" s="245"/>
      <c r="P849" s="245"/>
      <c r="Q849" s="245"/>
      <c r="R849" s="245"/>
      <c r="S849" s="245"/>
      <c r="T849" s="246"/>
      <c r="AT849" s="247" t="s">
        <v>182</v>
      </c>
      <c r="AU849" s="247" t="s">
        <v>92</v>
      </c>
      <c r="AV849" s="11" t="s">
        <v>92</v>
      </c>
      <c r="AW849" s="11" t="s">
        <v>44</v>
      </c>
      <c r="AX849" s="11" t="s">
        <v>82</v>
      </c>
      <c r="AY849" s="247" t="s">
        <v>157</v>
      </c>
    </row>
    <row r="850" s="13" customFormat="1">
      <c r="B850" s="276"/>
      <c r="C850" s="277"/>
      <c r="D850" s="234" t="s">
        <v>182</v>
      </c>
      <c r="E850" s="278" t="s">
        <v>80</v>
      </c>
      <c r="F850" s="279" t="s">
        <v>1055</v>
      </c>
      <c r="G850" s="277"/>
      <c r="H850" s="278" t="s">
        <v>80</v>
      </c>
      <c r="I850" s="280"/>
      <c r="J850" s="277"/>
      <c r="K850" s="277"/>
      <c r="L850" s="281"/>
      <c r="M850" s="282"/>
      <c r="N850" s="283"/>
      <c r="O850" s="283"/>
      <c r="P850" s="283"/>
      <c r="Q850" s="283"/>
      <c r="R850" s="283"/>
      <c r="S850" s="283"/>
      <c r="T850" s="284"/>
      <c r="AT850" s="285" t="s">
        <v>182</v>
      </c>
      <c r="AU850" s="285" t="s">
        <v>92</v>
      </c>
      <c r="AV850" s="13" t="s">
        <v>90</v>
      </c>
      <c r="AW850" s="13" t="s">
        <v>44</v>
      </c>
      <c r="AX850" s="13" t="s">
        <v>82</v>
      </c>
      <c r="AY850" s="285" t="s">
        <v>157</v>
      </c>
    </row>
    <row r="851" s="11" customFormat="1">
      <c r="B851" s="237"/>
      <c r="C851" s="238"/>
      <c r="D851" s="234" t="s">
        <v>182</v>
      </c>
      <c r="E851" s="239" t="s">
        <v>80</v>
      </c>
      <c r="F851" s="240" t="s">
        <v>1056</v>
      </c>
      <c r="G851" s="238"/>
      <c r="H851" s="241">
        <v>17.670999999999999</v>
      </c>
      <c r="I851" s="242"/>
      <c r="J851" s="238"/>
      <c r="K851" s="238"/>
      <c r="L851" s="243"/>
      <c r="M851" s="244"/>
      <c r="N851" s="245"/>
      <c r="O851" s="245"/>
      <c r="P851" s="245"/>
      <c r="Q851" s="245"/>
      <c r="R851" s="245"/>
      <c r="S851" s="245"/>
      <c r="T851" s="246"/>
      <c r="AT851" s="247" t="s">
        <v>182</v>
      </c>
      <c r="AU851" s="247" t="s">
        <v>92</v>
      </c>
      <c r="AV851" s="11" t="s">
        <v>92</v>
      </c>
      <c r="AW851" s="11" t="s">
        <v>44</v>
      </c>
      <c r="AX851" s="11" t="s">
        <v>82</v>
      </c>
      <c r="AY851" s="247" t="s">
        <v>157</v>
      </c>
    </row>
    <row r="852" s="13" customFormat="1">
      <c r="B852" s="276"/>
      <c r="C852" s="277"/>
      <c r="D852" s="234" t="s">
        <v>182</v>
      </c>
      <c r="E852" s="278" t="s">
        <v>80</v>
      </c>
      <c r="F852" s="279" t="s">
        <v>1057</v>
      </c>
      <c r="G852" s="277"/>
      <c r="H852" s="278" t="s">
        <v>80</v>
      </c>
      <c r="I852" s="280"/>
      <c r="J852" s="277"/>
      <c r="K852" s="277"/>
      <c r="L852" s="281"/>
      <c r="M852" s="282"/>
      <c r="N852" s="283"/>
      <c r="O852" s="283"/>
      <c r="P852" s="283"/>
      <c r="Q852" s="283"/>
      <c r="R852" s="283"/>
      <c r="S852" s="283"/>
      <c r="T852" s="284"/>
      <c r="AT852" s="285" t="s">
        <v>182</v>
      </c>
      <c r="AU852" s="285" t="s">
        <v>92</v>
      </c>
      <c r="AV852" s="13" t="s">
        <v>90</v>
      </c>
      <c r="AW852" s="13" t="s">
        <v>44</v>
      </c>
      <c r="AX852" s="13" t="s">
        <v>82</v>
      </c>
      <c r="AY852" s="285" t="s">
        <v>157</v>
      </c>
    </row>
    <row r="853" s="11" customFormat="1">
      <c r="B853" s="237"/>
      <c r="C853" s="238"/>
      <c r="D853" s="234" t="s">
        <v>182</v>
      </c>
      <c r="E853" s="239" t="s">
        <v>80</v>
      </c>
      <c r="F853" s="240" t="s">
        <v>1058</v>
      </c>
      <c r="G853" s="238"/>
      <c r="H853" s="241">
        <v>10.675000000000001</v>
      </c>
      <c r="I853" s="242"/>
      <c r="J853" s="238"/>
      <c r="K853" s="238"/>
      <c r="L853" s="243"/>
      <c r="M853" s="244"/>
      <c r="N853" s="245"/>
      <c r="O853" s="245"/>
      <c r="P853" s="245"/>
      <c r="Q853" s="245"/>
      <c r="R853" s="245"/>
      <c r="S853" s="245"/>
      <c r="T853" s="246"/>
      <c r="AT853" s="247" t="s">
        <v>182</v>
      </c>
      <c r="AU853" s="247" t="s">
        <v>92</v>
      </c>
      <c r="AV853" s="11" t="s">
        <v>92</v>
      </c>
      <c r="AW853" s="11" t="s">
        <v>44</v>
      </c>
      <c r="AX853" s="11" t="s">
        <v>82</v>
      </c>
      <c r="AY853" s="247" t="s">
        <v>157</v>
      </c>
    </row>
    <row r="854" s="13" customFormat="1">
      <c r="B854" s="276"/>
      <c r="C854" s="277"/>
      <c r="D854" s="234" t="s">
        <v>182</v>
      </c>
      <c r="E854" s="278" t="s">
        <v>80</v>
      </c>
      <c r="F854" s="279" t="s">
        <v>1059</v>
      </c>
      <c r="G854" s="277"/>
      <c r="H854" s="278" t="s">
        <v>80</v>
      </c>
      <c r="I854" s="280"/>
      <c r="J854" s="277"/>
      <c r="K854" s="277"/>
      <c r="L854" s="281"/>
      <c r="M854" s="282"/>
      <c r="N854" s="283"/>
      <c r="O854" s="283"/>
      <c r="P854" s="283"/>
      <c r="Q854" s="283"/>
      <c r="R854" s="283"/>
      <c r="S854" s="283"/>
      <c r="T854" s="284"/>
      <c r="AT854" s="285" t="s">
        <v>182</v>
      </c>
      <c r="AU854" s="285" t="s">
        <v>92</v>
      </c>
      <c r="AV854" s="13" t="s">
        <v>90</v>
      </c>
      <c r="AW854" s="13" t="s">
        <v>44</v>
      </c>
      <c r="AX854" s="13" t="s">
        <v>82</v>
      </c>
      <c r="AY854" s="285" t="s">
        <v>157</v>
      </c>
    </row>
    <row r="855" s="11" customFormat="1">
      <c r="B855" s="237"/>
      <c r="C855" s="238"/>
      <c r="D855" s="234" t="s">
        <v>182</v>
      </c>
      <c r="E855" s="239" t="s">
        <v>80</v>
      </c>
      <c r="F855" s="240" t="s">
        <v>1060</v>
      </c>
      <c r="G855" s="238"/>
      <c r="H855" s="241">
        <v>9.9149999999999991</v>
      </c>
      <c r="I855" s="242"/>
      <c r="J855" s="238"/>
      <c r="K855" s="238"/>
      <c r="L855" s="243"/>
      <c r="M855" s="244"/>
      <c r="N855" s="245"/>
      <c r="O855" s="245"/>
      <c r="P855" s="245"/>
      <c r="Q855" s="245"/>
      <c r="R855" s="245"/>
      <c r="S855" s="245"/>
      <c r="T855" s="246"/>
      <c r="AT855" s="247" t="s">
        <v>182</v>
      </c>
      <c r="AU855" s="247" t="s">
        <v>92</v>
      </c>
      <c r="AV855" s="11" t="s">
        <v>92</v>
      </c>
      <c r="AW855" s="11" t="s">
        <v>44</v>
      </c>
      <c r="AX855" s="11" t="s">
        <v>82</v>
      </c>
      <c r="AY855" s="247" t="s">
        <v>157</v>
      </c>
    </row>
    <row r="856" s="13" customFormat="1">
      <c r="B856" s="276"/>
      <c r="C856" s="277"/>
      <c r="D856" s="234" t="s">
        <v>182</v>
      </c>
      <c r="E856" s="278" t="s">
        <v>80</v>
      </c>
      <c r="F856" s="279" t="s">
        <v>1061</v>
      </c>
      <c r="G856" s="277"/>
      <c r="H856" s="278" t="s">
        <v>80</v>
      </c>
      <c r="I856" s="280"/>
      <c r="J856" s="277"/>
      <c r="K856" s="277"/>
      <c r="L856" s="281"/>
      <c r="M856" s="282"/>
      <c r="N856" s="283"/>
      <c r="O856" s="283"/>
      <c r="P856" s="283"/>
      <c r="Q856" s="283"/>
      <c r="R856" s="283"/>
      <c r="S856" s="283"/>
      <c r="T856" s="284"/>
      <c r="AT856" s="285" t="s">
        <v>182</v>
      </c>
      <c r="AU856" s="285" t="s">
        <v>92</v>
      </c>
      <c r="AV856" s="13" t="s">
        <v>90</v>
      </c>
      <c r="AW856" s="13" t="s">
        <v>44</v>
      </c>
      <c r="AX856" s="13" t="s">
        <v>82</v>
      </c>
      <c r="AY856" s="285" t="s">
        <v>157</v>
      </c>
    </row>
    <row r="857" s="11" customFormat="1">
      <c r="B857" s="237"/>
      <c r="C857" s="238"/>
      <c r="D857" s="234" t="s">
        <v>182</v>
      </c>
      <c r="E857" s="239" t="s">
        <v>80</v>
      </c>
      <c r="F857" s="240" t="s">
        <v>1062</v>
      </c>
      <c r="G857" s="238"/>
      <c r="H857" s="241">
        <v>16.875</v>
      </c>
      <c r="I857" s="242"/>
      <c r="J857" s="238"/>
      <c r="K857" s="238"/>
      <c r="L857" s="243"/>
      <c r="M857" s="244"/>
      <c r="N857" s="245"/>
      <c r="O857" s="245"/>
      <c r="P857" s="245"/>
      <c r="Q857" s="245"/>
      <c r="R857" s="245"/>
      <c r="S857" s="245"/>
      <c r="T857" s="246"/>
      <c r="AT857" s="247" t="s">
        <v>182</v>
      </c>
      <c r="AU857" s="247" t="s">
        <v>92</v>
      </c>
      <c r="AV857" s="11" t="s">
        <v>92</v>
      </c>
      <c r="AW857" s="11" t="s">
        <v>44</v>
      </c>
      <c r="AX857" s="11" t="s">
        <v>82</v>
      </c>
      <c r="AY857" s="247" t="s">
        <v>157</v>
      </c>
    </row>
    <row r="858" s="12" customFormat="1">
      <c r="B858" s="248"/>
      <c r="C858" s="249"/>
      <c r="D858" s="234" t="s">
        <v>182</v>
      </c>
      <c r="E858" s="250" t="s">
        <v>80</v>
      </c>
      <c r="F858" s="251" t="s">
        <v>183</v>
      </c>
      <c r="G858" s="249"/>
      <c r="H858" s="252">
        <v>88.947999999999993</v>
      </c>
      <c r="I858" s="253"/>
      <c r="J858" s="249"/>
      <c r="K858" s="249"/>
      <c r="L858" s="254"/>
      <c r="M858" s="255"/>
      <c r="N858" s="256"/>
      <c r="O858" s="256"/>
      <c r="P858" s="256"/>
      <c r="Q858" s="256"/>
      <c r="R858" s="256"/>
      <c r="S858" s="256"/>
      <c r="T858" s="257"/>
      <c r="AT858" s="258" t="s">
        <v>182</v>
      </c>
      <c r="AU858" s="258" t="s">
        <v>92</v>
      </c>
      <c r="AV858" s="12" t="s">
        <v>177</v>
      </c>
      <c r="AW858" s="12" t="s">
        <v>44</v>
      </c>
      <c r="AX858" s="12" t="s">
        <v>90</v>
      </c>
      <c r="AY858" s="258" t="s">
        <v>157</v>
      </c>
    </row>
    <row r="859" s="1" customFormat="1" ht="25.5" customHeight="1">
      <c r="B859" s="47"/>
      <c r="C859" s="222" t="s">
        <v>1063</v>
      </c>
      <c r="D859" s="222" t="s">
        <v>160</v>
      </c>
      <c r="E859" s="223" t="s">
        <v>1064</v>
      </c>
      <c r="F859" s="224" t="s">
        <v>1065</v>
      </c>
      <c r="G859" s="225" t="s">
        <v>281</v>
      </c>
      <c r="H859" s="226">
        <v>25.507000000000001</v>
      </c>
      <c r="I859" s="227"/>
      <c r="J859" s="228">
        <f>ROUND(I859*H859,2)</f>
        <v>0</v>
      </c>
      <c r="K859" s="224" t="s">
        <v>164</v>
      </c>
      <c r="L859" s="73"/>
      <c r="M859" s="229" t="s">
        <v>80</v>
      </c>
      <c r="N859" s="230" t="s">
        <v>52</v>
      </c>
      <c r="O859" s="48"/>
      <c r="P859" s="231">
        <f>O859*H859</f>
        <v>0</v>
      </c>
      <c r="Q859" s="231">
        <v>0.00018000000000000001</v>
      </c>
      <c r="R859" s="231">
        <f>Q859*H859</f>
        <v>0.0045912600000000007</v>
      </c>
      <c r="S859" s="231">
        <v>0</v>
      </c>
      <c r="T859" s="232">
        <f>S859*H859</f>
        <v>0</v>
      </c>
      <c r="AR859" s="24" t="s">
        <v>177</v>
      </c>
      <c r="AT859" s="24" t="s">
        <v>160</v>
      </c>
      <c r="AU859" s="24" t="s">
        <v>92</v>
      </c>
      <c r="AY859" s="24" t="s">
        <v>157</v>
      </c>
      <c r="BE859" s="233">
        <f>IF(N859="základní",J859,0)</f>
        <v>0</v>
      </c>
      <c r="BF859" s="233">
        <f>IF(N859="snížená",J859,0)</f>
        <v>0</v>
      </c>
      <c r="BG859" s="233">
        <f>IF(N859="zákl. přenesená",J859,0)</f>
        <v>0</v>
      </c>
      <c r="BH859" s="233">
        <f>IF(N859="sníž. přenesená",J859,0)</f>
        <v>0</v>
      </c>
      <c r="BI859" s="233">
        <f>IF(N859="nulová",J859,0)</f>
        <v>0</v>
      </c>
      <c r="BJ859" s="24" t="s">
        <v>90</v>
      </c>
      <c r="BK859" s="233">
        <f>ROUND(I859*H859,2)</f>
        <v>0</v>
      </c>
      <c r="BL859" s="24" t="s">
        <v>177</v>
      </c>
      <c r="BM859" s="24" t="s">
        <v>1066</v>
      </c>
    </row>
    <row r="860" s="1" customFormat="1">
      <c r="B860" s="47"/>
      <c r="C860" s="75"/>
      <c r="D860" s="234" t="s">
        <v>167</v>
      </c>
      <c r="E860" s="75"/>
      <c r="F860" s="235" t="s">
        <v>1067</v>
      </c>
      <c r="G860" s="75"/>
      <c r="H860" s="75"/>
      <c r="I860" s="192"/>
      <c r="J860" s="75"/>
      <c r="K860" s="75"/>
      <c r="L860" s="73"/>
      <c r="M860" s="236"/>
      <c r="N860" s="48"/>
      <c r="O860" s="48"/>
      <c r="P860" s="48"/>
      <c r="Q860" s="48"/>
      <c r="R860" s="48"/>
      <c r="S860" s="48"/>
      <c r="T860" s="96"/>
      <c r="AT860" s="24" t="s">
        <v>167</v>
      </c>
      <c r="AU860" s="24" t="s">
        <v>92</v>
      </c>
    </row>
    <row r="861" s="13" customFormat="1">
      <c r="B861" s="276"/>
      <c r="C861" s="277"/>
      <c r="D861" s="234" t="s">
        <v>182</v>
      </c>
      <c r="E861" s="278" t="s">
        <v>80</v>
      </c>
      <c r="F861" s="279" t="s">
        <v>1068</v>
      </c>
      <c r="G861" s="277"/>
      <c r="H861" s="278" t="s">
        <v>80</v>
      </c>
      <c r="I861" s="280"/>
      <c r="J861" s="277"/>
      <c r="K861" s="277"/>
      <c r="L861" s="281"/>
      <c r="M861" s="282"/>
      <c r="N861" s="283"/>
      <c r="O861" s="283"/>
      <c r="P861" s="283"/>
      <c r="Q861" s="283"/>
      <c r="R861" s="283"/>
      <c r="S861" s="283"/>
      <c r="T861" s="284"/>
      <c r="AT861" s="285" t="s">
        <v>182</v>
      </c>
      <c r="AU861" s="285" t="s">
        <v>92</v>
      </c>
      <c r="AV861" s="13" t="s">
        <v>90</v>
      </c>
      <c r="AW861" s="13" t="s">
        <v>44</v>
      </c>
      <c r="AX861" s="13" t="s">
        <v>82</v>
      </c>
      <c r="AY861" s="285" t="s">
        <v>157</v>
      </c>
    </row>
    <row r="862" s="11" customFormat="1">
      <c r="B862" s="237"/>
      <c r="C862" s="238"/>
      <c r="D862" s="234" t="s">
        <v>182</v>
      </c>
      <c r="E862" s="239" t="s">
        <v>80</v>
      </c>
      <c r="F862" s="240" t="s">
        <v>1069</v>
      </c>
      <c r="G862" s="238"/>
      <c r="H862" s="241">
        <v>17.100000000000001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AT862" s="247" t="s">
        <v>182</v>
      </c>
      <c r="AU862" s="247" t="s">
        <v>92</v>
      </c>
      <c r="AV862" s="11" t="s">
        <v>92</v>
      </c>
      <c r="AW862" s="11" t="s">
        <v>44</v>
      </c>
      <c r="AX862" s="11" t="s">
        <v>82</v>
      </c>
      <c r="AY862" s="247" t="s">
        <v>157</v>
      </c>
    </row>
    <row r="863" s="13" customFormat="1">
      <c r="B863" s="276"/>
      <c r="C863" s="277"/>
      <c r="D863" s="234" t="s">
        <v>182</v>
      </c>
      <c r="E863" s="278" t="s">
        <v>80</v>
      </c>
      <c r="F863" s="279" t="s">
        <v>1070</v>
      </c>
      <c r="G863" s="277"/>
      <c r="H863" s="278" t="s">
        <v>80</v>
      </c>
      <c r="I863" s="280"/>
      <c r="J863" s="277"/>
      <c r="K863" s="277"/>
      <c r="L863" s="281"/>
      <c r="M863" s="282"/>
      <c r="N863" s="283"/>
      <c r="O863" s="283"/>
      <c r="P863" s="283"/>
      <c r="Q863" s="283"/>
      <c r="R863" s="283"/>
      <c r="S863" s="283"/>
      <c r="T863" s="284"/>
      <c r="AT863" s="285" t="s">
        <v>182</v>
      </c>
      <c r="AU863" s="285" t="s">
        <v>92</v>
      </c>
      <c r="AV863" s="13" t="s">
        <v>90</v>
      </c>
      <c r="AW863" s="13" t="s">
        <v>44</v>
      </c>
      <c r="AX863" s="13" t="s">
        <v>82</v>
      </c>
      <c r="AY863" s="285" t="s">
        <v>157</v>
      </c>
    </row>
    <row r="864" s="11" customFormat="1">
      <c r="B864" s="237"/>
      <c r="C864" s="238"/>
      <c r="D864" s="234" t="s">
        <v>182</v>
      </c>
      <c r="E864" s="239" t="s">
        <v>80</v>
      </c>
      <c r="F864" s="240" t="s">
        <v>1071</v>
      </c>
      <c r="G864" s="238"/>
      <c r="H864" s="241">
        <v>6.0069999999999997</v>
      </c>
      <c r="I864" s="242"/>
      <c r="J864" s="238"/>
      <c r="K864" s="238"/>
      <c r="L864" s="243"/>
      <c r="M864" s="244"/>
      <c r="N864" s="245"/>
      <c r="O864" s="245"/>
      <c r="P864" s="245"/>
      <c r="Q864" s="245"/>
      <c r="R864" s="245"/>
      <c r="S864" s="245"/>
      <c r="T864" s="246"/>
      <c r="AT864" s="247" t="s">
        <v>182</v>
      </c>
      <c r="AU864" s="247" t="s">
        <v>92</v>
      </c>
      <c r="AV864" s="11" t="s">
        <v>92</v>
      </c>
      <c r="AW864" s="11" t="s">
        <v>44</v>
      </c>
      <c r="AX864" s="11" t="s">
        <v>82</v>
      </c>
      <c r="AY864" s="247" t="s">
        <v>157</v>
      </c>
    </row>
    <row r="865" s="13" customFormat="1">
      <c r="B865" s="276"/>
      <c r="C865" s="277"/>
      <c r="D865" s="234" t="s">
        <v>182</v>
      </c>
      <c r="E865" s="278" t="s">
        <v>80</v>
      </c>
      <c r="F865" s="279" t="s">
        <v>1072</v>
      </c>
      <c r="G865" s="277"/>
      <c r="H865" s="278" t="s">
        <v>80</v>
      </c>
      <c r="I865" s="280"/>
      <c r="J865" s="277"/>
      <c r="K865" s="277"/>
      <c r="L865" s="281"/>
      <c r="M865" s="282"/>
      <c r="N865" s="283"/>
      <c r="O865" s="283"/>
      <c r="P865" s="283"/>
      <c r="Q865" s="283"/>
      <c r="R865" s="283"/>
      <c r="S865" s="283"/>
      <c r="T865" s="284"/>
      <c r="AT865" s="285" t="s">
        <v>182</v>
      </c>
      <c r="AU865" s="285" t="s">
        <v>92</v>
      </c>
      <c r="AV865" s="13" t="s">
        <v>90</v>
      </c>
      <c r="AW865" s="13" t="s">
        <v>44</v>
      </c>
      <c r="AX865" s="13" t="s">
        <v>82</v>
      </c>
      <c r="AY865" s="285" t="s">
        <v>157</v>
      </c>
    </row>
    <row r="866" s="11" customFormat="1">
      <c r="B866" s="237"/>
      <c r="C866" s="238"/>
      <c r="D866" s="234" t="s">
        <v>182</v>
      </c>
      <c r="E866" s="239" t="s">
        <v>80</v>
      </c>
      <c r="F866" s="240" t="s">
        <v>1073</v>
      </c>
      <c r="G866" s="238"/>
      <c r="H866" s="241">
        <v>2.3999999999999999</v>
      </c>
      <c r="I866" s="242"/>
      <c r="J866" s="238"/>
      <c r="K866" s="238"/>
      <c r="L866" s="243"/>
      <c r="M866" s="244"/>
      <c r="N866" s="245"/>
      <c r="O866" s="245"/>
      <c r="P866" s="245"/>
      <c r="Q866" s="245"/>
      <c r="R866" s="245"/>
      <c r="S866" s="245"/>
      <c r="T866" s="246"/>
      <c r="AT866" s="247" t="s">
        <v>182</v>
      </c>
      <c r="AU866" s="247" t="s">
        <v>92</v>
      </c>
      <c r="AV866" s="11" t="s">
        <v>92</v>
      </c>
      <c r="AW866" s="11" t="s">
        <v>44</v>
      </c>
      <c r="AX866" s="11" t="s">
        <v>82</v>
      </c>
      <c r="AY866" s="247" t="s">
        <v>157</v>
      </c>
    </row>
    <row r="867" s="12" customFormat="1">
      <c r="B867" s="248"/>
      <c r="C867" s="249"/>
      <c r="D867" s="234" t="s">
        <v>182</v>
      </c>
      <c r="E867" s="250" t="s">
        <v>80</v>
      </c>
      <c r="F867" s="251" t="s">
        <v>183</v>
      </c>
      <c r="G867" s="249"/>
      <c r="H867" s="252">
        <v>25.507000000000001</v>
      </c>
      <c r="I867" s="253"/>
      <c r="J867" s="249"/>
      <c r="K867" s="249"/>
      <c r="L867" s="254"/>
      <c r="M867" s="255"/>
      <c r="N867" s="256"/>
      <c r="O867" s="256"/>
      <c r="P867" s="256"/>
      <c r="Q867" s="256"/>
      <c r="R867" s="256"/>
      <c r="S867" s="256"/>
      <c r="T867" s="257"/>
      <c r="AT867" s="258" t="s">
        <v>182</v>
      </c>
      <c r="AU867" s="258" t="s">
        <v>92</v>
      </c>
      <c r="AV867" s="12" t="s">
        <v>177</v>
      </c>
      <c r="AW867" s="12" t="s">
        <v>44</v>
      </c>
      <c r="AX867" s="12" t="s">
        <v>90</v>
      </c>
      <c r="AY867" s="258" t="s">
        <v>157</v>
      </c>
    </row>
    <row r="868" s="1" customFormat="1" ht="25.5" customHeight="1">
      <c r="B868" s="47"/>
      <c r="C868" s="222" t="s">
        <v>1074</v>
      </c>
      <c r="D868" s="222" t="s">
        <v>160</v>
      </c>
      <c r="E868" s="223" t="s">
        <v>1075</v>
      </c>
      <c r="F868" s="224" t="s">
        <v>1076</v>
      </c>
      <c r="G868" s="225" t="s">
        <v>281</v>
      </c>
      <c r="H868" s="226">
        <v>9.0310000000000006</v>
      </c>
      <c r="I868" s="227"/>
      <c r="J868" s="228">
        <f>ROUND(I868*H868,2)</f>
        <v>0</v>
      </c>
      <c r="K868" s="224" t="s">
        <v>164</v>
      </c>
      <c r="L868" s="73"/>
      <c r="M868" s="229" t="s">
        <v>80</v>
      </c>
      <c r="N868" s="230" t="s">
        <v>52</v>
      </c>
      <c r="O868" s="48"/>
      <c r="P868" s="231">
        <f>O868*H868</f>
        <v>0</v>
      </c>
      <c r="Q868" s="231">
        <v>0.00017000000000000001</v>
      </c>
      <c r="R868" s="231">
        <f>Q868*H868</f>
        <v>0.0015352700000000003</v>
      </c>
      <c r="S868" s="231">
        <v>0</v>
      </c>
      <c r="T868" s="232">
        <f>S868*H868</f>
        <v>0</v>
      </c>
      <c r="AR868" s="24" t="s">
        <v>177</v>
      </c>
      <c r="AT868" s="24" t="s">
        <v>160</v>
      </c>
      <c r="AU868" s="24" t="s">
        <v>92</v>
      </c>
      <c r="AY868" s="24" t="s">
        <v>157</v>
      </c>
      <c r="BE868" s="233">
        <f>IF(N868="základní",J868,0)</f>
        <v>0</v>
      </c>
      <c r="BF868" s="233">
        <f>IF(N868="snížená",J868,0)</f>
        <v>0</v>
      </c>
      <c r="BG868" s="233">
        <f>IF(N868="zákl. přenesená",J868,0)</f>
        <v>0</v>
      </c>
      <c r="BH868" s="233">
        <f>IF(N868="sníž. přenesená",J868,0)</f>
        <v>0</v>
      </c>
      <c r="BI868" s="233">
        <f>IF(N868="nulová",J868,0)</f>
        <v>0</v>
      </c>
      <c r="BJ868" s="24" t="s">
        <v>90</v>
      </c>
      <c r="BK868" s="233">
        <f>ROUND(I868*H868,2)</f>
        <v>0</v>
      </c>
      <c r="BL868" s="24" t="s">
        <v>177</v>
      </c>
      <c r="BM868" s="24" t="s">
        <v>1077</v>
      </c>
    </row>
    <row r="869" s="1" customFormat="1">
      <c r="B869" s="47"/>
      <c r="C869" s="75"/>
      <c r="D869" s="234" t="s">
        <v>167</v>
      </c>
      <c r="E869" s="75"/>
      <c r="F869" s="235" t="s">
        <v>1078</v>
      </c>
      <c r="G869" s="75"/>
      <c r="H869" s="75"/>
      <c r="I869" s="192"/>
      <c r="J869" s="75"/>
      <c r="K869" s="75"/>
      <c r="L869" s="73"/>
      <c r="M869" s="236"/>
      <c r="N869" s="48"/>
      <c r="O869" s="48"/>
      <c r="P869" s="48"/>
      <c r="Q869" s="48"/>
      <c r="R869" s="48"/>
      <c r="S869" s="48"/>
      <c r="T869" s="96"/>
      <c r="AT869" s="24" t="s">
        <v>167</v>
      </c>
      <c r="AU869" s="24" t="s">
        <v>92</v>
      </c>
    </row>
    <row r="870" s="13" customFormat="1">
      <c r="B870" s="276"/>
      <c r="C870" s="277"/>
      <c r="D870" s="234" t="s">
        <v>182</v>
      </c>
      <c r="E870" s="278" t="s">
        <v>80</v>
      </c>
      <c r="F870" s="279" t="s">
        <v>1070</v>
      </c>
      <c r="G870" s="277"/>
      <c r="H870" s="278" t="s">
        <v>80</v>
      </c>
      <c r="I870" s="280"/>
      <c r="J870" s="277"/>
      <c r="K870" s="277"/>
      <c r="L870" s="281"/>
      <c r="M870" s="282"/>
      <c r="N870" s="283"/>
      <c r="O870" s="283"/>
      <c r="P870" s="283"/>
      <c r="Q870" s="283"/>
      <c r="R870" s="283"/>
      <c r="S870" s="283"/>
      <c r="T870" s="284"/>
      <c r="AT870" s="285" t="s">
        <v>182</v>
      </c>
      <c r="AU870" s="285" t="s">
        <v>92</v>
      </c>
      <c r="AV870" s="13" t="s">
        <v>90</v>
      </c>
      <c r="AW870" s="13" t="s">
        <v>44</v>
      </c>
      <c r="AX870" s="13" t="s">
        <v>82</v>
      </c>
      <c r="AY870" s="285" t="s">
        <v>157</v>
      </c>
    </row>
    <row r="871" s="11" customFormat="1">
      <c r="B871" s="237"/>
      <c r="C871" s="238"/>
      <c r="D871" s="234" t="s">
        <v>182</v>
      </c>
      <c r="E871" s="239" t="s">
        <v>80</v>
      </c>
      <c r="F871" s="240" t="s">
        <v>1071</v>
      </c>
      <c r="G871" s="238"/>
      <c r="H871" s="241">
        <v>6.0069999999999997</v>
      </c>
      <c r="I871" s="242"/>
      <c r="J871" s="238"/>
      <c r="K871" s="238"/>
      <c r="L871" s="243"/>
      <c r="M871" s="244"/>
      <c r="N871" s="245"/>
      <c r="O871" s="245"/>
      <c r="P871" s="245"/>
      <c r="Q871" s="245"/>
      <c r="R871" s="245"/>
      <c r="S871" s="245"/>
      <c r="T871" s="246"/>
      <c r="AT871" s="247" t="s">
        <v>182</v>
      </c>
      <c r="AU871" s="247" t="s">
        <v>92</v>
      </c>
      <c r="AV871" s="11" t="s">
        <v>92</v>
      </c>
      <c r="AW871" s="11" t="s">
        <v>44</v>
      </c>
      <c r="AX871" s="11" t="s">
        <v>82</v>
      </c>
      <c r="AY871" s="247" t="s">
        <v>157</v>
      </c>
    </row>
    <row r="872" s="13" customFormat="1">
      <c r="B872" s="276"/>
      <c r="C872" s="277"/>
      <c r="D872" s="234" t="s">
        <v>182</v>
      </c>
      <c r="E872" s="278" t="s">
        <v>80</v>
      </c>
      <c r="F872" s="279" t="s">
        <v>1072</v>
      </c>
      <c r="G872" s="277"/>
      <c r="H872" s="278" t="s">
        <v>80</v>
      </c>
      <c r="I872" s="280"/>
      <c r="J872" s="277"/>
      <c r="K872" s="277"/>
      <c r="L872" s="281"/>
      <c r="M872" s="282"/>
      <c r="N872" s="283"/>
      <c r="O872" s="283"/>
      <c r="P872" s="283"/>
      <c r="Q872" s="283"/>
      <c r="R872" s="283"/>
      <c r="S872" s="283"/>
      <c r="T872" s="284"/>
      <c r="AT872" s="285" t="s">
        <v>182</v>
      </c>
      <c r="AU872" s="285" t="s">
        <v>92</v>
      </c>
      <c r="AV872" s="13" t="s">
        <v>90</v>
      </c>
      <c r="AW872" s="13" t="s">
        <v>44</v>
      </c>
      <c r="AX872" s="13" t="s">
        <v>82</v>
      </c>
      <c r="AY872" s="285" t="s">
        <v>157</v>
      </c>
    </row>
    <row r="873" s="11" customFormat="1">
      <c r="B873" s="237"/>
      <c r="C873" s="238"/>
      <c r="D873" s="234" t="s">
        <v>182</v>
      </c>
      <c r="E873" s="239" t="s">
        <v>80</v>
      </c>
      <c r="F873" s="240" t="s">
        <v>1079</v>
      </c>
      <c r="G873" s="238"/>
      <c r="H873" s="241">
        <v>2.3999999999999999</v>
      </c>
      <c r="I873" s="242"/>
      <c r="J873" s="238"/>
      <c r="K873" s="238"/>
      <c r="L873" s="243"/>
      <c r="M873" s="244"/>
      <c r="N873" s="245"/>
      <c r="O873" s="245"/>
      <c r="P873" s="245"/>
      <c r="Q873" s="245"/>
      <c r="R873" s="245"/>
      <c r="S873" s="245"/>
      <c r="T873" s="246"/>
      <c r="AT873" s="247" t="s">
        <v>182</v>
      </c>
      <c r="AU873" s="247" t="s">
        <v>92</v>
      </c>
      <c r="AV873" s="11" t="s">
        <v>92</v>
      </c>
      <c r="AW873" s="11" t="s">
        <v>44</v>
      </c>
      <c r="AX873" s="11" t="s">
        <v>82</v>
      </c>
      <c r="AY873" s="247" t="s">
        <v>157</v>
      </c>
    </row>
    <row r="874" s="13" customFormat="1">
      <c r="B874" s="276"/>
      <c r="C874" s="277"/>
      <c r="D874" s="234" t="s">
        <v>182</v>
      </c>
      <c r="E874" s="278" t="s">
        <v>80</v>
      </c>
      <c r="F874" s="279" t="s">
        <v>1080</v>
      </c>
      <c r="G874" s="277"/>
      <c r="H874" s="278" t="s">
        <v>80</v>
      </c>
      <c r="I874" s="280"/>
      <c r="J874" s="277"/>
      <c r="K874" s="277"/>
      <c r="L874" s="281"/>
      <c r="M874" s="282"/>
      <c r="N874" s="283"/>
      <c r="O874" s="283"/>
      <c r="P874" s="283"/>
      <c r="Q874" s="283"/>
      <c r="R874" s="283"/>
      <c r="S874" s="283"/>
      <c r="T874" s="284"/>
      <c r="AT874" s="285" t="s">
        <v>182</v>
      </c>
      <c r="AU874" s="285" t="s">
        <v>92</v>
      </c>
      <c r="AV874" s="13" t="s">
        <v>90</v>
      </c>
      <c r="AW874" s="13" t="s">
        <v>44</v>
      </c>
      <c r="AX874" s="13" t="s">
        <v>82</v>
      </c>
      <c r="AY874" s="285" t="s">
        <v>157</v>
      </c>
    </row>
    <row r="875" s="11" customFormat="1">
      <c r="B875" s="237"/>
      <c r="C875" s="238"/>
      <c r="D875" s="234" t="s">
        <v>182</v>
      </c>
      <c r="E875" s="239" t="s">
        <v>80</v>
      </c>
      <c r="F875" s="240" t="s">
        <v>1081</v>
      </c>
      <c r="G875" s="238"/>
      <c r="H875" s="241">
        <v>0.624</v>
      </c>
      <c r="I875" s="242"/>
      <c r="J875" s="238"/>
      <c r="K875" s="238"/>
      <c r="L875" s="243"/>
      <c r="M875" s="244"/>
      <c r="N875" s="245"/>
      <c r="O875" s="245"/>
      <c r="P875" s="245"/>
      <c r="Q875" s="245"/>
      <c r="R875" s="245"/>
      <c r="S875" s="245"/>
      <c r="T875" s="246"/>
      <c r="AT875" s="247" t="s">
        <v>182</v>
      </c>
      <c r="AU875" s="247" t="s">
        <v>92</v>
      </c>
      <c r="AV875" s="11" t="s">
        <v>92</v>
      </c>
      <c r="AW875" s="11" t="s">
        <v>44</v>
      </c>
      <c r="AX875" s="11" t="s">
        <v>82</v>
      </c>
      <c r="AY875" s="247" t="s">
        <v>157</v>
      </c>
    </row>
    <row r="876" s="12" customFormat="1">
      <c r="B876" s="248"/>
      <c r="C876" s="249"/>
      <c r="D876" s="234" t="s">
        <v>182</v>
      </c>
      <c r="E876" s="250" t="s">
        <v>80</v>
      </c>
      <c r="F876" s="251" t="s">
        <v>183</v>
      </c>
      <c r="G876" s="249"/>
      <c r="H876" s="252">
        <v>9.0310000000000006</v>
      </c>
      <c r="I876" s="253"/>
      <c r="J876" s="249"/>
      <c r="K876" s="249"/>
      <c r="L876" s="254"/>
      <c r="M876" s="255"/>
      <c r="N876" s="256"/>
      <c r="O876" s="256"/>
      <c r="P876" s="256"/>
      <c r="Q876" s="256"/>
      <c r="R876" s="256"/>
      <c r="S876" s="256"/>
      <c r="T876" s="257"/>
      <c r="AT876" s="258" t="s">
        <v>182</v>
      </c>
      <c r="AU876" s="258" t="s">
        <v>92</v>
      </c>
      <c r="AV876" s="12" t="s">
        <v>177</v>
      </c>
      <c r="AW876" s="12" t="s">
        <v>44</v>
      </c>
      <c r="AX876" s="12" t="s">
        <v>90</v>
      </c>
      <c r="AY876" s="258" t="s">
        <v>157</v>
      </c>
    </row>
    <row r="877" s="1" customFormat="1" ht="25.5" customHeight="1">
      <c r="B877" s="47"/>
      <c r="C877" s="222" t="s">
        <v>1082</v>
      </c>
      <c r="D877" s="222" t="s">
        <v>160</v>
      </c>
      <c r="E877" s="223" t="s">
        <v>1083</v>
      </c>
      <c r="F877" s="224" t="s">
        <v>1084</v>
      </c>
      <c r="G877" s="225" t="s">
        <v>281</v>
      </c>
      <c r="H877" s="226">
        <v>24.518000000000001</v>
      </c>
      <c r="I877" s="227"/>
      <c r="J877" s="228">
        <f>ROUND(I877*H877,2)</f>
        <v>0</v>
      </c>
      <c r="K877" s="224" t="s">
        <v>164</v>
      </c>
      <c r="L877" s="73"/>
      <c r="M877" s="229" t="s">
        <v>80</v>
      </c>
      <c r="N877" s="230" t="s">
        <v>52</v>
      </c>
      <c r="O877" s="48"/>
      <c r="P877" s="231">
        <f>O877*H877</f>
        <v>0</v>
      </c>
      <c r="Q877" s="231">
        <v>1.0000000000000001E-05</v>
      </c>
      <c r="R877" s="231">
        <f>Q877*H877</f>
        <v>0.00024518000000000001</v>
      </c>
      <c r="S877" s="231">
        <v>0</v>
      </c>
      <c r="T877" s="232">
        <f>S877*H877</f>
        <v>0</v>
      </c>
      <c r="AR877" s="24" t="s">
        <v>177</v>
      </c>
      <c r="AT877" s="24" t="s">
        <v>160</v>
      </c>
      <c r="AU877" s="24" t="s">
        <v>92</v>
      </c>
      <c r="AY877" s="24" t="s">
        <v>157</v>
      </c>
      <c r="BE877" s="233">
        <f>IF(N877="základní",J877,0)</f>
        <v>0</v>
      </c>
      <c r="BF877" s="233">
        <f>IF(N877="snížená",J877,0)</f>
        <v>0</v>
      </c>
      <c r="BG877" s="233">
        <f>IF(N877="zákl. přenesená",J877,0)</f>
        <v>0</v>
      </c>
      <c r="BH877" s="233">
        <f>IF(N877="sníž. přenesená",J877,0)</f>
        <v>0</v>
      </c>
      <c r="BI877" s="233">
        <f>IF(N877="nulová",J877,0)</f>
        <v>0</v>
      </c>
      <c r="BJ877" s="24" t="s">
        <v>90</v>
      </c>
      <c r="BK877" s="233">
        <f>ROUND(I877*H877,2)</f>
        <v>0</v>
      </c>
      <c r="BL877" s="24" t="s">
        <v>177</v>
      </c>
      <c r="BM877" s="24" t="s">
        <v>1085</v>
      </c>
    </row>
    <row r="878" s="1" customFormat="1">
      <c r="B878" s="47"/>
      <c r="C878" s="75"/>
      <c r="D878" s="234" t="s">
        <v>167</v>
      </c>
      <c r="E878" s="75"/>
      <c r="F878" s="235" t="s">
        <v>1086</v>
      </c>
      <c r="G878" s="75"/>
      <c r="H878" s="75"/>
      <c r="I878" s="192"/>
      <c r="J878" s="75"/>
      <c r="K878" s="75"/>
      <c r="L878" s="73"/>
      <c r="M878" s="236"/>
      <c r="N878" s="48"/>
      <c r="O878" s="48"/>
      <c r="P878" s="48"/>
      <c r="Q878" s="48"/>
      <c r="R878" s="48"/>
      <c r="S878" s="48"/>
      <c r="T878" s="96"/>
      <c r="AT878" s="24" t="s">
        <v>167</v>
      </c>
      <c r="AU878" s="24" t="s">
        <v>92</v>
      </c>
    </row>
    <row r="879" s="13" customFormat="1">
      <c r="B879" s="276"/>
      <c r="C879" s="277"/>
      <c r="D879" s="234" t="s">
        <v>182</v>
      </c>
      <c r="E879" s="278" t="s">
        <v>80</v>
      </c>
      <c r="F879" s="279" t="s">
        <v>1087</v>
      </c>
      <c r="G879" s="277"/>
      <c r="H879" s="278" t="s">
        <v>80</v>
      </c>
      <c r="I879" s="280"/>
      <c r="J879" s="277"/>
      <c r="K879" s="277"/>
      <c r="L879" s="281"/>
      <c r="M879" s="282"/>
      <c r="N879" s="283"/>
      <c r="O879" s="283"/>
      <c r="P879" s="283"/>
      <c r="Q879" s="283"/>
      <c r="R879" s="283"/>
      <c r="S879" s="283"/>
      <c r="T879" s="284"/>
      <c r="AT879" s="285" t="s">
        <v>182</v>
      </c>
      <c r="AU879" s="285" t="s">
        <v>92</v>
      </c>
      <c r="AV879" s="13" t="s">
        <v>90</v>
      </c>
      <c r="AW879" s="13" t="s">
        <v>44</v>
      </c>
      <c r="AX879" s="13" t="s">
        <v>82</v>
      </c>
      <c r="AY879" s="285" t="s">
        <v>157</v>
      </c>
    </row>
    <row r="880" s="11" customFormat="1">
      <c r="B880" s="237"/>
      <c r="C880" s="238"/>
      <c r="D880" s="234" t="s">
        <v>182</v>
      </c>
      <c r="E880" s="239" t="s">
        <v>80</v>
      </c>
      <c r="F880" s="240" t="s">
        <v>1069</v>
      </c>
      <c r="G880" s="238"/>
      <c r="H880" s="241">
        <v>17.100000000000001</v>
      </c>
      <c r="I880" s="242"/>
      <c r="J880" s="238"/>
      <c r="K880" s="238"/>
      <c r="L880" s="243"/>
      <c r="M880" s="244"/>
      <c r="N880" s="245"/>
      <c r="O880" s="245"/>
      <c r="P880" s="245"/>
      <c r="Q880" s="245"/>
      <c r="R880" s="245"/>
      <c r="S880" s="245"/>
      <c r="T880" s="246"/>
      <c r="AT880" s="247" t="s">
        <v>182</v>
      </c>
      <c r="AU880" s="247" t="s">
        <v>92</v>
      </c>
      <c r="AV880" s="11" t="s">
        <v>92</v>
      </c>
      <c r="AW880" s="11" t="s">
        <v>44</v>
      </c>
      <c r="AX880" s="11" t="s">
        <v>82</v>
      </c>
      <c r="AY880" s="247" t="s">
        <v>157</v>
      </c>
    </row>
    <row r="881" s="13" customFormat="1">
      <c r="B881" s="276"/>
      <c r="C881" s="277"/>
      <c r="D881" s="234" t="s">
        <v>182</v>
      </c>
      <c r="E881" s="278" t="s">
        <v>80</v>
      </c>
      <c r="F881" s="279" t="s">
        <v>1070</v>
      </c>
      <c r="G881" s="277"/>
      <c r="H881" s="278" t="s">
        <v>80</v>
      </c>
      <c r="I881" s="280"/>
      <c r="J881" s="277"/>
      <c r="K881" s="277"/>
      <c r="L881" s="281"/>
      <c r="M881" s="282"/>
      <c r="N881" s="283"/>
      <c r="O881" s="283"/>
      <c r="P881" s="283"/>
      <c r="Q881" s="283"/>
      <c r="R881" s="283"/>
      <c r="S881" s="283"/>
      <c r="T881" s="284"/>
      <c r="AT881" s="285" t="s">
        <v>182</v>
      </c>
      <c r="AU881" s="285" t="s">
        <v>92</v>
      </c>
      <c r="AV881" s="13" t="s">
        <v>90</v>
      </c>
      <c r="AW881" s="13" t="s">
        <v>44</v>
      </c>
      <c r="AX881" s="13" t="s">
        <v>82</v>
      </c>
      <c r="AY881" s="285" t="s">
        <v>157</v>
      </c>
    </row>
    <row r="882" s="11" customFormat="1">
      <c r="B882" s="237"/>
      <c r="C882" s="238"/>
      <c r="D882" s="234" t="s">
        <v>182</v>
      </c>
      <c r="E882" s="239" t="s">
        <v>80</v>
      </c>
      <c r="F882" s="240" t="s">
        <v>1088</v>
      </c>
      <c r="G882" s="238"/>
      <c r="H882" s="241">
        <v>5.0179999999999998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AT882" s="247" t="s">
        <v>182</v>
      </c>
      <c r="AU882" s="247" t="s">
        <v>92</v>
      </c>
      <c r="AV882" s="11" t="s">
        <v>92</v>
      </c>
      <c r="AW882" s="11" t="s">
        <v>44</v>
      </c>
      <c r="AX882" s="11" t="s">
        <v>82</v>
      </c>
      <c r="AY882" s="247" t="s">
        <v>157</v>
      </c>
    </row>
    <row r="883" s="13" customFormat="1">
      <c r="B883" s="276"/>
      <c r="C883" s="277"/>
      <c r="D883" s="234" t="s">
        <v>182</v>
      </c>
      <c r="E883" s="278" t="s">
        <v>80</v>
      </c>
      <c r="F883" s="279" t="s">
        <v>1072</v>
      </c>
      <c r="G883" s="277"/>
      <c r="H883" s="278" t="s">
        <v>80</v>
      </c>
      <c r="I883" s="280"/>
      <c r="J883" s="277"/>
      <c r="K883" s="277"/>
      <c r="L883" s="281"/>
      <c r="M883" s="282"/>
      <c r="N883" s="283"/>
      <c r="O883" s="283"/>
      <c r="P883" s="283"/>
      <c r="Q883" s="283"/>
      <c r="R883" s="283"/>
      <c r="S883" s="283"/>
      <c r="T883" s="284"/>
      <c r="AT883" s="285" t="s">
        <v>182</v>
      </c>
      <c r="AU883" s="285" t="s">
        <v>92</v>
      </c>
      <c r="AV883" s="13" t="s">
        <v>90</v>
      </c>
      <c r="AW883" s="13" t="s">
        <v>44</v>
      </c>
      <c r="AX883" s="13" t="s">
        <v>82</v>
      </c>
      <c r="AY883" s="285" t="s">
        <v>157</v>
      </c>
    </row>
    <row r="884" s="11" customFormat="1">
      <c r="B884" s="237"/>
      <c r="C884" s="238"/>
      <c r="D884" s="234" t="s">
        <v>182</v>
      </c>
      <c r="E884" s="239" t="s">
        <v>80</v>
      </c>
      <c r="F884" s="240" t="s">
        <v>1073</v>
      </c>
      <c r="G884" s="238"/>
      <c r="H884" s="241">
        <v>2.3999999999999999</v>
      </c>
      <c r="I884" s="242"/>
      <c r="J884" s="238"/>
      <c r="K884" s="238"/>
      <c r="L884" s="243"/>
      <c r="M884" s="244"/>
      <c r="N884" s="245"/>
      <c r="O884" s="245"/>
      <c r="P884" s="245"/>
      <c r="Q884" s="245"/>
      <c r="R884" s="245"/>
      <c r="S884" s="245"/>
      <c r="T884" s="246"/>
      <c r="AT884" s="247" t="s">
        <v>182</v>
      </c>
      <c r="AU884" s="247" t="s">
        <v>92</v>
      </c>
      <c r="AV884" s="11" t="s">
        <v>92</v>
      </c>
      <c r="AW884" s="11" t="s">
        <v>44</v>
      </c>
      <c r="AX884" s="11" t="s">
        <v>82</v>
      </c>
      <c r="AY884" s="247" t="s">
        <v>157</v>
      </c>
    </row>
    <row r="885" s="12" customFormat="1">
      <c r="B885" s="248"/>
      <c r="C885" s="249"/>
      <c r="D885" s="234" t="s">
        <v>182</v>
      </c>
      <c r="E885" s="250" t="s">
        <v>80</v>
      </c>
      <c r="F885" s="251" t="s">
        <v>183</v>
      </c>
      <c r="G885" s="249"/>
      <c r="H885" s="252">
        <v>24.518000000000001</v>
      </c>
      <c r="I885" s="253"/>
      <c r="J885" s="249"/>
      <c r="K885" s="249"/>
      <c r="L885" s="254"/>
      <c r="M885" s="255"/>
      <c r="N885" s="256"/>
      <c r="O885" s="256"/>
      <c r="P885" s="256"/>
      <c r="Q885" s="256"/>
      <c r="R885" s="256"/>
      <c r="S885" s="256"/>
      <c r="T885" s="257"/>
      <c r="AT885" s="258" t="s">
        <v>182</v>
      </c>
      <c r="AU885" s="258" t="s">
        <v>92</v>
      </c>
      <c r="AV885" s="12" t="s">
        <v>177</v>
      </c>
      <c r="AW885" s="12" t="s">
        <v>44</v>
      </c>
      <c r="AX885" s="12" t="s">
        <v>90</v>
      </c>
      <c r="AY885" s="258" t="s">
        <v>157</v>
      </c>
    </row>
    <row r="886" s="1" customFormat="1" ht="25.5" customHeight="1">
      <c r="B886" s="47"/>
      <c r="C886" s="222" t="s">
        <v>1089</v>
      </c>
      <c r="D886" s="222" t="s">
        <v>160</v>
      </c>
      <c r="E886" s="223" t="s">
        <v>1090</v>
      </c>
      <c r="F886" s="224" t="s">
        <v>1091</v>
      </c>
      <c r="G886" s="225" t="s">
        <v>281</v>
      </c>
      <c r="H886" s="226">
        <v>64.638000000000005</v>
      </c>
      <c r="I886" s="227"/>
      <c r="J886" s="228">
        <f>ROUND(I886*H886,2)</f>
        <v>0</v>
      </c>
      <c r="K886" s="224" t="s">
        <v>164</v>
      </c>
      <c r="L886" s="73"/>
      <c r="M886" s="229" t="s">
        <v>80</v>
      </c>
      <c r="N886" s="230" t="s">
        <v>52</v>
      </c>
      <c r="O886" s="48"/>
      <c r="P886" s="231">
        <f>O886*H886</f>
        <v>0</v>
      </c>
      <c r="Q886" s="231">
        <v>0.0035699999999999998</v>
      </c>
      <c r="R886" s="231">
        <f>Q886*H886</f>
        <v>0.23075766</v>
      </c>
      <c r="S886" s="231">
        <v>0</v>
      </c>
      <c r="T886" s="232">
        <f>S886*H886</f>
        <v>0</v>
      </c>
      <c r="AR886" s="24" t="s">
        <v>177</v>
      </c>
      <c r="AT886" s="24" t="s">
        <v>160</v>
      </c>
      <c r="AU886" s="24" t="s">
        <v>92</v>
      </c>
      <c r="AY886" s="24" t="s">
        <v>157</v>
      </c>
      <c r="BE886" s="233">
        <f>IF(N886="základní",J886,0)</f>
        <v>0</v>
      </c>
      <c r="BF886" s="233">
        <f>IF(N886="snížená",J886,0)</f>
        <v>0</v>
      </c>
      <c r="BG886" s="233">
        <f>IF(N886="zákl. přenesená",J886,0)</f>
        <v>0</v>
      </c>
      <c r="BH886" s="233">
        <f>IF(N886="sníž. přenesená",J886,0)</f>
        <v>0</v>
      </c>
      <c r="BI886" s="233">
        <f>IF(N886="nulová",J886,0)</f>
        <v>0</v>
      </c>
      <c r="BJ886" s="24" t="s">
        <v>90</v>
      </c>
      <c r="BK886" s="233">
        <f>ROUND(I886*H886,2)</f>
        <v>0</v>
      </c>
      <c r="BL886" s="24" t="s">
        <v>177</v>
      </c>
      <c r="BM886" s="24" t="s">
        <v>1092</v>
      </c>
    </row>
    <row r="887" s="1" customFormat="1">
      <c r="B887" s="47"/>
      <c r="C887" s="75"/>
      <c r="D887" s="234" t="s">
        <v>167</v>
      </c>
      <c r="E887" s="75"/>
      <c r="F887" s="235" t="s">
        <v>1067</v>
      </c>
      <c r="G887" s="75"/>
      <c r="H887" s="75"/>
      <c r="I887" s="192"/>
      <c r="J887" s="75"/>
      <c r="K887" s="75"/>
      <c r="L887" s="73"/>
      <c r="M887" s="236"/>
      <c r="N887" s="48"/>
      <c r="O887" s="48"/>
      <c r="P887" s="48"/>
      <c r="Q887" s="48"/>
      <c r="R887" s="48"/>
      <c r="S887" s="48"/>
      <c r="T887" s="96"/>
      <c r="AT887" s="24" t="s">
        <v>167</v>
      </c>
      <c r="AU887" s="24" t="s">
        <v>92</v>
      </c>
    </row>
    <row r="888" s="13" customFormat="1">
      <c r="B888" s="276"/>
      <c r="C888" s="277"/>
      <c r="D888" s="234" t="s">
        <v>182</v>
      </c>
      <c r="E888" s="278" t="s">
        <v>80</v>
      </c>
      <c r="F888" s="279" t="s">
        <v>1093</v>
      </c>
      <c r="G888" s="277"/>
      <c r="H888" s="278" t="s">
        <v>80</v>
      </c>
      <c r="I888" s="280"/>
      <c r="J888" s="277"/>
      <c r="K888" s="277"/>
      <c r="L888" s="281"/>
      <c r="M888" s="282"/>
      <c r="N888" s="283"/>
      <c r="O888" s="283"/>
      <c r="P888" s="283"/>
      <c r="Q888" s="283"/>
      <c r="R888" s="283"/>
      <c r="S888" s="283"/>
      <c r="T888" s="284"/>
      <c r="AT888" s="285" t="s">
        <v>182</v>
      </c>
      <c r="AU888" s="285" t="s">
        <v>92</v>
      </c>
      <c r="AV888" s="13" t="s">
        <v>90</v>
      </c>
      <c r="AW888" s="13" t="s">
        <v>44</v>
      </c>
      <c r="AX888" s="13" t="s">
        <v>82</v>
      </c>
      <c r="AY888" s="285" t="s">
        <v>157</v>
      </c>
    </row>
    <row r="889" s="11" customFormat="1">
      <c r="B889" s="237"/>
      <c r="C889" s="238"/>
      <c r="D889" s="234" t="s">
        <v>182</v>
      </c>
      <c r="E889" s="239" t="s">
        <v>80</v>
      </c>
      <c r="F889" s="240" t="s">
        <v>1094</v>
      </c>
      <c r="G889" s="238"/>
      <c r="H889" s="241">
        <v>34.200000000000003</v>
      </c>
      <c r="I889" s="242"/>
      <c r="J889" s="238"/>
      <c r="K889" s="238"/>
      <c r="L889" s="243"/>
      <c r="M889" s="244"/>
      <c r="N889" s="245"/>
      <c r="O889" s="245"/>
      <c r="P889" s="245"/>
      <c r="Q889" s="245"/>
      <c r="R889" s="245"/>
      <c r="S889" s="245"/>
      <c r="T889" s="246"/>
      <c r="AT889" s="247" t="s">
        <v>182</v>
      </c>
      <c r="AU889" s="247" t="s">
        <v>92</v>
      </c>
      <c r="AV889" s="11" t="s">
        <v>92</v>
      </c>
      <c r="AW889" s="11" t="s">
        <v>44</v>
      </c>
      <c r="AX889" s="11" t="s">
        <v>82</v>
      </c>
      <c r="AY889" s="247" t="s">
        <v>157</v>
      </c>
    </row>
    <row r="890" s="13" customFormat="1">
      <c r="B890" s="276"/>
      <c r="C890" s="277"/>
      <c r="D890" s="234" t="s">
        <v>182</v>
      </c>
      <c r="E890" s="278" t="s">
        <v>80</v>
      </c>
      <c r="F890" s="279" t="s">
        <v>1095</v>
      </c>
      <c r="G890" s="277"/>
      <c r="H890" s="278" t="s">
        <v>80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182</v>
      </c>
      <c r="AU890" s="285" t="s">
        <v>92</v>
      </c>
      <c r="AV890" s="13" t="s">
        <v>90</v>
      </c>
      <c r="AW890" s="13" t="s">
        <v>44</v>
      </c>
      <c r="AX890" s="13" t="s">
        <v>82</v>
      </c>
      <c r="AY890" s="285" t="s">
        <v>157</v>
      </c>
    </row>
    <row r="891" s="11" customFormat="1">
      <c r="B891" s="237"/>
      <c r="C891" s="238"/>
      <c r="D891" s="234" t="s">
        <v>182</v>
      </c>
      <c r="E891" s="239" t="s">
        <v>80</v>
      </c>
      <c r="F891" s="240" t="s">
        <v>1096</v>
      </c>
      <c r="G891" s="238"/>
      <c r="H891" s="241">
        <v>24.431000000000001</v>
      </c>
      <c r="I891" s="242"/>
      <c r="J891" s="238"/>
      <c r="K891" s="238"/>
      <c r="L891" s="243"/>
      <c r="M891" s="244"/>
      <c r="N891" s="245"/>
      <c r="O891" s="245"/>
      <c r="P891" s="245"/>
      <c r="Q891" s="245"/>
      <c r="R891" s="245"/>
      <c r="S891" s="245"/>
      <c r="T891" s="246"/>
      <c r="AT891" s="247" t="s">
        <v>182</v>
      </c>
      <c r="AU891" s="247" t="s">
        <v>92</v>
      </c>
      <c r="AV891" s="11" t="s">
        <v>92</v>
      </c>
      <c r="AW891" s="11" t="s">
        <v>44</v>
      </c>
      <c r="AX891" s="11" t="s">
        <v>82</v>
      </c>
      <c r="AY891" s="247" t="s">
        <v>157</v>
      </c>
    </row>
    <row r="892" s="13" customFormat="1">
      <c r="B892" s="276"/>
      <c r="C892" s="277"/>
      <c r="D892" s="234" t="s">
        <v>182</v>
      </c>
      <c r="E892" s="278" t="s">
        <v>80</v>
      </c>
      <c r="F892" s="279" t="s">
        <v>1097</v>
      </c>
      <c r="G892" s="277"/>
      <c r="H892" s="278" t="s">
        <v>80</v>
      </c>
      <c r="I892" s="280"/>
      <c r="J892" s="277"/>
      <c r="K892" s="277"/>
      <c r="L892" s="281"/>
      <c r="M892" s="282"/>
      <c r="N892" s="283"/>
      <c r="O892" s="283"/>
      <c r="P892" s="283"/>
      <c r="Q892" s="283"/>
      <c r="R892" s="283"/>
      <c r="S892" s="283"/>
      <c r="T892" s="284"/>
      <c r="AT892" s="285" t="s">
        <v>182</v>
      </c>
      <c r="AU892" s="285" t="s">
        <v>92</v>
      </c>
      <c r="AV892" s="13" t="s">
        <v>90</v>
      </c>
      <c r="AW892" s="13" t="s">
        <v>44</v>
      </c>
      <c r="AX892" s="13" t="s">
        <v>82</v>
      </c>
      <c r="AY892" s="285" t="s">
        <v>157</v>
      </c>
    </row>
    <row r="893" s="11" customFormat="1">
      <c r="B893" s="237"/>
      <c r="C893" s="238"/>
      <c r="D893" s="234" t="s">
        <v>182</v>
      </c>
      <c r="E893" s="239" t="s">
        <v>80</v>
      </c>
      <c r="F893" s="240" t="s">
        <v>1071</v>
      </c>
      <c r="G893" s="238"/>
      <c r="H893" s="241">
        <v>6.0069999999999997</v>
      </c>
      <c r="I893" s="242"/>
      <c r="J893" s="238"/>
      <c r="K893" s="238"/>
      <c r="L893" s="243"/>
      <c r="M893" s="244"/>
      <c r="N893" s="245"/>
      <c r="O893" s="245"/>
      <c r="P893" s="245"/>
      <c r="Q893" s="245"/>
      <c r="R893" s="245"/>
      <c r="S893" s="245"/>
      <c r="T893" s="246"/>
      <c r="AT893" s="247" t="s">
        <v>182</v>
      </c>
      <c r="AU893" s="247" t="s">
        <v>92</v>
      </c>
      <c r="AV893" s="11" t="s">
        <v>92</v>
      </c>
      <c r="AW893" s="11" t="s">
        <v>44</v>
      </c>
      <c r="AX893" s="11" t="s">
        <v>82</v>
      </c>
      <c r="AY893" s="247" t="s">
        <v>157</v>
      </c>
    </row>
    <row r="894" s="12" customFormat="1">
      <c r="B894" s="248"/>
      <c r="C894" s="249"/>
      <c r="D894" s="234" t="s">
        <v>182</v>
      </c>
      <c r="E894" s="250" t="s">
        <v>80</v>
      </c>
      <c r="F894" s="251" t="s">
        <v>183</v>
      </c>
      <c r="G894" s="249"/>
      <c r="H894" s="252">
        <v>64.638000000000005</v>
      </c>
      <c r="I894" s="253"/>
      <c r="J894" s="249"/>
      <c r="K894" s="249"/>
      <c r="L894" s="254"/>
      <c r="M894" s="255"/>
      <c r="N894" s="256"/>
      <c r="O894" s="256"/>
      <c r="P894" s="256"/>
      <c r="Q894" s="256"/>
      <c r="R894" s="256"/>
      <c r="S894" s="256"/>
      <c r="T894" s="257"/>
      <c r="AT894" s="258" t="s">
        <v>182</v>
      </c>
      <c r="AU894" s="258" t="s">
        <v>92</v>
      </c>
      <c r="AV894" s="12" t="s">
        <v>177</v>
      </c>
      <c r="AW894" s="12" t="s">
        <v>44</v>
      </c>
      <c r="AX894" s="12" t="s">
        <v>90</v>
      </c>
      <c r="AY894" s="258" t="s">
        <v>157</v>
      </c>
    </row>
    <row r="895" s="1" customFormat="1" ht="16.5" customHeight="1">
      <c r="B895" s="47"/>
      <c r="C895" s="222" t="s">
        <v>1098</v>
      </c>
      <c r="D895" s="222" t="s">
        <v>160</v>
      </c>
      <c r="E895" s="223" t="s">
        <v>1099</v>
      </c>
      <c r="F895" s="224" t="s">
        <v>1100</v>
      </c>
      <c r="G895" s="225" t="s">
        <v>379</v>
      </c>
      <c r="H895" s="226">
        <v>26.231999999999999</v>
      </c>
      <c r="I895" s="227"/>
      <c r="J895" s="228">
        <f>ROUND(I895*H895,2)</f>
        <v>0</v>
      </c>
      <c r="K895" s="224" t="s">
        <v>164</v>
      </c>
      <c r="L895" s="73"/>
      <c r="M895" s="229" t="s">
        <v>80</v>
      </c>
      <c r="N895" s="230" t="s">
        <v>52</v>
      </c>
      <c r="O895" s="48"/>
      <c r="P895" s="231">
        <f>O895*H895</f>
        <v>0</v>
      </c>
      <c r="Q895" s="231">
        <v>0.00042000000000000002</v>
      </c>
      <c r="R895" s="231">
        <f>Q895*H895</f>
        <v>0.01101744</v>
      </c>
      <c r="S895" s="231">
        <v>0</v>
      </c>
      <c r="T895" s="232">
        <f>S895*H895</f>
        <v>0</v>
      </c>
      <c r="AR895" s="24" t="s">
        <v>177</v>
      </c>
      <c r="AT895" s="24" t="s">
        <v>160</v>
      </c>
      <c r="AU895" s="24" t="s">
        <v>92</v>
      </c>
      <c r="AY895" s="24" t="s">
        <v>157</v>
      </c>
      <c r="BE895" s="233">
        <f>IF(N895="základní",J895,0)</f>
        <v>0</v>
      </c>
      <c r="BF895" s="233">
        <f>IF(N895="snížená",J895,0)</f>
        <v>0</v>
      </c>
      <c r="BG895" s="233">
        <f>IF(N895="zákl. přenesená",J895,0)</f>
        <v>0</v>
      </c>
      <c r="BH895" s="233">
        <f>IF(N895="sníž. přenesená",J895,0)</f>
        <v>0</v>
      </c>
      <c r="BI895" s="233">
        <f>IF(N895="nulová",J895,0)</f>
        <v>0</v>
      </c>
      <c r="BJ895" s="24" t="s">
        <v>90</v>
      </c>
      <c r="BK895" s="233">
        <f>ROUND(I895*H895,2)</f>
        <v>0</v>
      </c>
      <c r="BL895" s="24" t="s">
        <v>177</v>
      </c>
      <c r="BM895" s="24" t="s">
        <v>1101</v>
      </c>
    </row>
    <row r="896" s="1" customFormat="1">
      <c r="B896" s="47"/>
      <c r="C896" s="75"/>
      <c r="D896" s="234" t="s">
        <v>167</v>
      </c>
      <c r="E896" s="75"/>
      <c r="F896" s="235" t="s">
        <v>1086</v>
      </c>
      <c r="G896" s="75"/>
      <c r="H896" s="75"/>
      <c r="I896" s="192"/>
      <c r="J896" s="75"/>
      <c r="K896" s="75"/>
      <c r="L896" s="73"/>
      <c r="M896" s="236"/>
      <c r="N896" s="48"/>
      <c r="O896" s="48"/>
      <c r="P896" s="48"/>
      <c r="Q896" s="48"/>
      <c r="R896" s="48"/>
      <c r="S896" s="48"/>
      <c r="T896" s="96"/>
      <c r="AT896" s="24" t="s">
        <v>167</v>
      </c>
      <c r="AU896" s="24" t="s">
        <v>92</v>
      </c>
    </row>
    <row r="897" s="13" customFormat="1">
      <c r="B897" s="276"/>
      <c r="C897" s="277"/>
      <c r="D897" s="234" t="s">
        <v>182</v>
      </c>
      <c r="E897" s="278" t="s">
        <v>80</v>
      </c>
      <c r="F897" s="279" t="s">
        <v>1087</v>
      </c>
      <c r="G897" s="277"/>
      <c r="H897" s="278" t="s">
        <v>80</v>
      </c>
      <c r="I897" s="280"/>
      <c r="J897" s="277"/>
      <c r="K897" s="277"/>
      <c r="L897" s="281"/>
      <c r="M897" s="282"/>
      <c r="N897" s="283"/>
      <c r="O897" s="283"/>
      <c r="P897" s="283"/>
      <c r="Q897" s="283"/>
      <c r="R897" s="283"/>
      <c r="S897" s="283"/>
      <c r="T897" s="284"/>
      <c r="AT897" s="285" t="s">
        <v>182</v>
      </c>
      <c r="AU897" s="285" t="s">
        <v>92</v>
      </c>
      <c r="AV897" s="13" t="s">
        <v>90</v>
      </c>
      <c r="AW897" s="13" t="s">
        <v>44</v>
      </c>
      <c r="AX897" s="13" t="s">
        <v>82</v>
      </c>
      <c r="AY897" s="285" t="s">
        <v>157</v>
      </c>
    </row>
    <row r="898" s="11" customFormat="1">
      <c r="B898" s="237"/>
      <c r="C898" s="238"/>
      <c r="D898" s="234" t="s">
        <v>182</v>
      </c>
      <c r="E898" s="239" t="s">
        <v>80</v>
      </c>
      <c r="F898" s="240" t="s">
        <v>1102</v>
      </c>
      <c r="G898" s="238"/>
      <c r="H898" s="241">
        <v>7.2679999999999998</v>
      </c>
      <c r="I898" s="242"/>
      <c r="J898" s="238"/>
      <c r="K898" s="238"/>
      <c r="L898" s="243"/>
      <c r="M898" s="244"/>
      <c r="N898" s="245"/>
      <c r="O898" s="245"/>
      <c r="P898" s="245"/>
      <c r="Q898" s="245"/>
      <c r="R898" s="245"/>
      <c r="S898" s="245"/>
      <c r="T898" s="246"/>
      <c r="AT898" s="247" t="s">
        <v>182</v>
      </c>
      <c r="AU898" s="247" t="s">
        <v>92</v>
      </c>
      <c r="AV898" s="11" t="s">
        <v>92</v>
      </c>
      <c r="AW898" s="11" t="s">
        <v>44</v>
      </c>
      <c r="AX898" s="11" t="s">
        <v>82</v>
      </c>
      <c r="AY898" s="247" t="s">
        <v>157</v>
      </c>
    </row>
    <row r="899" s="13" customFormat="1">
      <c r="B899" s="276"/>
      <c r="C899" s="277"/>
      <c r="D899" s="234" t="s">
        <v>182</v>
      </c>
      <c r="E899" s="278" t="s">
        <v>80</v>
      </c>
      <c r="F899" s="279" t="s">
        <v>1103</v>
      </c>
      <c r="G899" s="277"/>
      <c r="H899" s="278" t="s">
        <v>80</v>
      </c>
      <c r="I899" s="280"/>
      <c r="J899" s="277"/>
      <c r="K899" s="277"/>
      <c r="L899" s="281"/>
      <c r="M899" s="282"/>
      <c r="N899" s="283"/>
      <c r="O899" s="283"/>
      <c r="P899" s="283"/>
      <c r="Q899" s="283"/>
      <c r="R899" s="283"/>
      <c r="S899" s="283"/>
      <c r="T899" s="284"/>
      <c r="AT899" s="285" t="s">
        <v>182</v>
      </c>
      <c r="AU899" s="285" t="s">
        <v>92</v>
      </c>
      <c r="AV899" s="13" t="s">
        <v>90</v>
      </c>
      <c r="AW899" s="13" t="s">
        <v>44</v>
      </c>
      <c r="AX899" s="13" t="s">
        <v>82</v>
      </c>
      <c r="AY899" s="285" t="s">
        <v>157</v>
      </c>
    </row>
    <row r="900" s="11" customFormat="1">
      <c r="B900" s="237"/>
      <c r="C900" s="238"/>
      <c r="D900" s="234" t="s">
        <v>182</v>
      </c>
      <c r="E900" s="239" t="s">
        <v>80</v>
      </c>
      <c r="F900" s="240" t="s">
        <v>1104</v>
      </c>
      <c r="G900" s="238"/>
      <c r="H900" s="241">
        <v>3.004</v>
      </c>
      <c r="I900" s="242"/>
      <c r="J900" s="238"/>
      <c r="K900" s="238"/>
      <c r="L900" s="243"/>
      <c r="M900" s="244"/>
      <c r="N900" s="245"/>
      <c r="O900" s="245"/>
      <c r="P900" s="245"/>
      <c r="Q900" s="245"/>
      <c r="R900" s="245"/>
      <c r="S900" s="245"/>
      <c r="T900" s="246"/>
      <c r="AT900" s="247" t="s">
        <v>182</v>
      </c>
      <c r="AU900" s="247" t="s">
        <v>92</v>
      </c>
      <c r="AV900" s="11" t="s">
        <v>92</v>
      </c>
      <c r="AW900" s="11" t="s">
        <v>44</v>
      </c>
      <c r="AX900" s="11" t="s">
        <v>82</v>
      </c>
      <c r="AY900" s="247" t="s">
        <v>157</v>
      </c>
    </row>
    <row r="901" s="13" customFormat="1">
      <c r="B901" s="276"/>
      <c r="C901" s="277"/>
      <c r="D901" s="234" t="s">
        <v>182</v>
      </c>
      <c r="E901" s="278" t="s">
        <v>80</v>
      </c>
      <c r="F901" s="279" t="s">
        <v>1105</v>
      </c>
      <c r="G901" s="277"/>
      <c r="H901" s="278" t="s">
        <v>80</v>
      </c>
      <c r="I901" s="280"/>
      <c r="J901" s="277"/>
      <c r="K901" s="277"/>
      <c r="L901" s="281"/>
      <c r="M901" s="282"/>
      <c r="N901" s="283"/>
      <c r="O901" s="283"/>
      <c r="P901" s="283"/>
      <c r="Q901" s="283"/>
      <c r="R901" s="283"/>
      <c r="S901" s="283"/>
      <c r="T901" s="284"/>
      <c r="AT901" s="285" t="s">
        <v>182</v>
      </c>
      <c r="AU901" s="285" t="s">
        <v>92</v>
      </c>
      <c r="AV901" s="13" t="s">
        <v>90</v>
      </c>
      <c r="AW901" s="13" t="s">
        <v>44</v>
      </c>
      <c r="AX901" s="13" t="s">
        <v>82</v>
      </c>
      <c r="AY901" s="285" t="s">
        <v>157</v>
      </c>
    </row>
    <row r="902" s="11" customFormat="1">
      <c r="B902" s="237"/>
      <c r="C902" s="238"/>
      <c r="D902" s="234" t="s">
        <v>182</v>
      </c>
      <c r="E902" s="239" t="s">
        <v>80</v>
      </c>
      <c r="F902" s="240" t="s">
        <v>1106</v>
      </c>
      <c r="G902" s="238"/>
      <c r="H902" s="241">
        <v>0.95999999999999996</v>
      </c>
      <c r="I902" s="242"/>
      <c r="J902" s="238"/>
      <c r="K902" s="238"/>
      <c r="L902" s="243"/>
      <c r="M902" s="244"/>
      <c r="N902" s="245"/>
      <c r="O902" s="245"/>
      <c r="P902" s="245"/>
      <c r="Q902" s="245"/>
      <c r="R902" s="245"/>
      <c r="S902" s="245"/>
      <c r="T902" s="246"/>
      <c r="AT902" s="247" t="s">
        <v>182</v>
      </c>
      <c r="AU902" s="247" t="s">
        <v>92</v>
      </c>
      <c r="AV902" s="11" t="s">
        <v>92</v>
      </c>
      <c r="AW902" s="11" t="s">
        <v>44</v>
      </c>
      <c r="AX902" s="11" t="s">
        <v>82</v>
      </c>
      <c r="AY902" s="247" t="s">
        <v>157</v>
      </c>
    </row>
    <row r="903" s="13" customFormat="1">
      <c r="B903" s="276"/>
      <c r="C903" s="277"/>
      <c r="D903" s="234" t="s">
        <v>182</v>
      </c>
      <c r="E903" s="278" t="s">
        <v>80</v>
      </c>
      <c r="F903" s="279" t="s">
        <v>1107</v>
      </c>
      <c r="G903" s="277"/>
      <c r="H903" s="278" t="s">
        <v>80</v>
      </c>
      <c r="I903" s="280"/>
      <c r="J903" s="277"/>
      <c r="K903" s="277"/>
      <c r="L903" s="281"/>
      <c r="M903" s="282"/>
      <c r="N903" s="283"/>
      <c r="O903" s="283"/>
      <c r="P903" s="283"/>
      <c r="Q903" s="283"/>
      <c r="R903" s="283"/>
      <c r="S903" s="283"/>
      <c r="T903" s="284"/>
      <c r="AT903" s="285" t="s">
        <v>182</v>
      </c>
      <c r="AU903" s="285" t="s">
        <v>92</v>
      </c>
      <c r="AV903" s="13" t="s">
        <v>90</v>
      </c>
      <c r="AW903" s="13" t="s">
        <v>44</v>
      </c>
      <c r="AX903" s="13" t="s">
        <v>82</v>
      </c>
      <c r="AY903" s="285" t="s">
        <v>157</v>
      </c>
    </row>
    <row r="904" s="11" customFormat="1">
      <c r="B904" s="237"/>
      <c r="C904" s="238"/>
      <c r="D904" s="234" t="s">
        <v>182</v>
      </c>
      <c r="E904" s="239" t="s">
        <v>80</v>
      </c>
      <c r="F904" s="240" t="s">
        <v>1108</v>
      </c>
      <c r="G904" s="238"/>
      <c r="H904" s="241">
        <v>15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AT904" s="247" t="s">
        <v>182</v>
      </c>
      <c r="AU904" s="247" t="s">
        <v>92</v>
      </c>
      <c r="AV904" s="11" t="s">
        <v>92</v>
      </c>
      <c r="AW904" s="11" t="s">
        <v>44</v>
      </c>
      <c r="AX904" s="11" t="s">
        <v>82</v>
      </c>
      <c r="AY904" s="247" t="s">
        <v>157</v>
      </c>
    </row>
    <row r="905" s="12" customFormat="1">
      <c r="B905" s="248"/>
      <c r="C905" s="249"/>
      <c r="D905" s="234" t="s">
        <v>182</v>
      </c>
      <c r="E905" s="250" t="s">
        <v>80</v>
      </c>
      <c r="F905" s="251" t="s">
        <v>183</v>
      </c>
      <c r="G905" s="249"/>
      <c r="H905" s="252">
        <v>26.231999999999999</v>
      </c>
      <c r="I905" s="253"/>
      <c r="J905" s="249"/>
      <c r="K905" s="249"/>
      <c r="L905" s="254"/>
      <c r="M905" s="255"/>
      <c r="N905" s="256"/>
      <c r="O905" s="256"/>
      <c r="P905" s="256"/>
      <c r="Q905" s="256"/>
      <c r="R905" s="256"/>
      <c r="S905" s="256"/>
      <c r="T905" s="257"/>
      <c r="AT905" s="258" t="s">
        <v>182</v>
      </c>
      <c r="AU905" s="258" t="s">
        <v>92</v>
      </c>
      <c r="AV905" s="12" t="s">
        <v>177</v>
      </c>
      <c r="AW905" s="12" t="s">
        <v>44</v>
      </c>
      <c r="AX905" s="12" t="s">
        <v>90</v>
      </c>
      <c r="AY905" s="258" t="s">
        <v>157</v>
      </c>
    </row>
    <row r="906" s="1" customFormat="1" ht="25.5" customHeight="1">
      <c r="B906" s="47"/>
      <c r="C906" s="222" t="s">
        <v>1109</v>
      </c>
      <c r="D906" s="222" t="s">
        <v>160</v>
      </c>
      <c r="E906" s="223" t="s">
        <v>1110</v>
      </c>
      <c r="F906" s="224" t="s">
        <v>1111</v>
      </c>
      <c r="G906" s="225" t="s">
        <v>305</v>
      </c>
      <c r="H906" s="226">
        <v>2</v>
      </c>
      <c r="I906" s="227"/>
      <c r="J906" s="228">
        <f>ROUND(I906*H906,2)</f>
        <v>0</v>
      </c>
      <c r="K906" s="224" t="s">
        <v>164</v>
      </c>
      <c r="L906" s="73"/>
      <c r="M906" s="229" t="s">
        <v>80</v>
      </c>
      <c r="N906" s="230" t="s">
        <v>52</v>
      </c>
      <c r="O906" s="48"/>
      <c r="P906" s="231">
        <f>O906*H906</f>
        <v>0</v>
      </c>
      <c r="Q906" s="231">
        <v>0.0064900000000000001</v>
      </c>
      <c r="R906" s="231">
        <f>Q906*H906</f>
        <v>0.01298</v>
      </c>
      <c r="S906" s="231">
        <v>0</v>
      </c>
      <c r="T906" s="232">
        <f>S906*H906</f>
        <v>0</v>
      </c>
      <c r="AR906" s="24" t="s">
        <v>177</v>
      </c>
      <c r="AT906" s="24" t="s">
        <v>160</v>
      </c>
      <c r="AU906" s="24" t="s">
        <v>92</v>
      </c>
      <c r="AY906" s="24" t="s">
        <v>157</v>
      </c>
      <c r="BE906" s="233">
        <f>IF(N906="základní",J906,0)</f>
        <v>0</v>
      </c>
      <c r="BF906" s="233">
        <f>IF(N906="snížená",J906,0)</f>
        <v>0</v>
      </c>
      <c r="BG906" s="233">
        <f>IF(N906="zákl. přenesená",J906,0)</f>
        <v>0</v>
      </c>
      <c r="BH906" s="233">
        <f>IF(N906="sníž. přenesená",J906,0)</f>
        <v>0</v>
      </c>
      <c r="BI906" s="233">
        <f>IF(N906="nulová",J906,0)</f>
        <v>0</v>
      </c>
      <c r="BJ906" s="24" t="s">
        <v>90</v>
      </c>
      <c r="BK906" s="233">
        <f>ROUND(I906*H906,2)</f>
        <v>0</v>
      </c>
      <c r="BL906" s="24" t="s">
        <v>177</v>
      </c>
      <c r="BM906" s="24" t="s">
        <v>1112</v>
      </c>
    </row>
    <row r="907" s="11" customFormat="1">
      <c r="B907" s="237"/>
      <c r="C907" s="238"/>
      <c r="D907" s="234" t="s">
        <v>182</v>
      </c>
      <c r="E907" s="239" t="s">
        <v>80</v>
      </c>
      <c r="F907" s="240" t="s">
        <v>329</v>
      </c>
      <c r="G907" s="238"/>
      <c r="H907" s="241">
        <v>2</v>
      </c>
      <c r="I907" s="242"/>
      <c r="J907" s="238"/>
      <c r="K907" s="238"/>
      <c r="L907" s="243"/>
      <c r="M907" s="244"/>
      <c r="N907" s="245"/>
      <c r="O907" s="245"/>
      <c r="P907" s="245"/>
      <c r="Q907" s="245"/>
      <c r="R907" s="245"/>
      <c r="S907" s="245"/>
      <c r="T907" s="246"/>
      <c r="AT907" s="247" t="s">
        <v>182</v>
      </c>
      <c r="AU907" s="247" t="s">
        <v>92</v>
      </c>
      <c r="AV907" s="11" t="s">
        <v>92</v>
      </c>
      <c r="AW907" s="11" t="s">
        <v>44</v>
      </c>
      <c r="AX907" s="11" t="s">
        <v>82</v>
      </c>
      <c r="AY907" s="247" t="s">
        <v>157</v>
      </c>
    </row>
    <row r="908" s="12" customFormat="1">
      <c r="B908" s="248"/>
      <c r="C908" s="249"/>
      <c r="D908" s="234" t="s">
        <v>182</v>
      </c>
      <c r="E908" s="250" t="s">
        <v>80</v>
      </c>
      <c r="F908" s="251" t="s">
        <v>183</v>
      </c>
      <c r="G908" s="249"/>
      <c r="H908" s="252">
        <v>2</v>
      </c>
      <c r="I908" s="253"/>
      <c r="J908" s="249"/>
      <c r="K908" s="249"/>
      <c r="L908" s="254"/>
      <c r="M908" s="255"/>
      <c r="N908" s="256"/>
      <c r="O908" s="256"/>
      <c r="P908" s="256"/>
      <c r="Q908" s="256"/>
      <c r="R908" s="256"/>
      <c r="S908" s="256"/>
      <c r="T908" s="257"/>
      <c r="AT908" s="258" t="s">
        <v>182</v>
      </c>
      <c r="AU908" s="258" t="s">
        <v>92</v>
      </c>
      <c r="AV908" s="12" t="s">
        <v>177</v>
      </c>
      <c r="AW908" s="12" t="s">
        <v>44</v>
      </c>
      <c r="AX908" s="12" t="s">
        <v>90</v>
      </c>
      <c r="AY908" s="258" t="s">
        <v>157</v>
      </c>
    </row>
    <row r="909" s="1" customFormat="1" ht="16.5" customHeight="1">
      <c r="B909" s="47"/>
      <c r="C909" s="222" t="s">
        <v>1113</v>
      </c>
      <c r="D909" s="222" t="s">
        <v>160</v>
      </c>
      <c r="E909" s="223" t="s">
        <v>1114</v>
      </c>
      <c r="F909" s="224" t="s">
        <v>1115</v>
      </c>
      <c r="G909" s="225" t="s">
        <v>451</v>
      </c>
      <c r="H909" s="226">
        <v>30.526</v>
      </c>
      <c r="I909" s="227"/>
      <c r="J909" s="228">
        <f>ROUND(I909*H909,2)</f>
        <v>0</v>
      </c>
      <c r="K909" s="224" t="s">
        <v>164</v>
      </c>
      <c r="L909" s="73"/>
      <c r="M909" s="229" t="s">
        <v>80</v>
      </c>
      <c r="N909" s="230" t="s">
        <v>52</v>
      </c>
      <c r="O909" s="48"/>
      <c r="P909" s="231">
        <f>O909*H909</f>
        <v>0</v>
      </c>
      <c r="Q909" s="231">
        <v>0.12171</v>
      </c>
      <c r="R909" s="231">
        <f>Q909*H909</f>
        <v>3.7153194599999999</v>
      </c>
      <c r="S909" s="231">
        <v>2.3999999999999999</v>
      </c>
      <c r="T909" s="232">
        <f>S909*H909</f>
        <v>73.2624</v>
      </c>
      <c r="AR909" s="24" t="s">
        <v>177</v>
      </c>
      <c r="AT909" s="24" t="s">
        <v>160</v>
      </c>
      <c r="AU909" s="24" t="s">
        <v>92</v>
      </c>
      <c r="AY909" s="24" t="s">
        <v>157</v>
      </c>
      <c r="BE909" s="233">
        <f>IF(N909="základní",J909,0)</f>
        <v>0</v>
      </c>
      <c r="BF909" s="233">
        <f>IF(N909="snížená",J909,0)</f>
        <v>0</v>
      </c>
      <c r="BG909" s="233">
        <f>IF(N909="zákl. přenesená",J909,0)</f>
        <v>0</v>
      </c>
      <c r="BH909" s="233">
        <f>IF(N909="sníž. přenesená",J909,0)</f>
        <v>0</v>
      </c>
      <c r="BI909" s="233">
        <f>IF(N909="nulová",J909,0)</f>
        <v>0</v>
      </c>
      <c r="BJ909" s="24" t="s">
        <v>90</v>
      </c>
      <c r="BK909" s="233">
        <f>ROUND(I909*H909,2)</f>
        <v>0</v>
      </c>
      <c r="BL909" s="24" t="s">
        <v>177</v>
      </c>
      <c r="BM909" s="24" t="s">
        <v>1116</v>
      </c>
    </row>
    <row r="910" s="1" customFormat="1">
      <c r="B910" s="47"/>
      <c r="C910" s="75"/>
      <c r="D910" s="234" t="s">
        <v>167</v>
      </c>
      <c r="E910" s="75"/>
      <c r="F910" s="235" t="s">
        <v>1117</v>
      </c>
      <c r="G910" s="75"/>
      <c r="H910" s="75"/>
      <c r="I910" s="192"/>
      <c r="J910" s="75"/>
      <c r="K910" s="75"/>
      <c r="L910" s="73"/>
      <c r="M910" s="236"/>
      <c r="N910" s="48"/>
      <c r="O910" s="48"/>
      <c r="P910" s="48"/>
      <c r="Q910" s="48"/>
      <c r="R910" s="48"/>
      <c r="S910" s="48"/>
      <c r="T910" s="96"/>
      <c r="AT910" s="24" t="s">
        <v>167</v>
      </c>
      <c r="AU910" s="24" t="s">
        <v>92</v>
      </c>
    </row>
    <row r="911" s="13" customFormat="1">
      <c r="B911" s="276"/>
      <c r="C911" s="277"/>
      <c r="D911" s="234" t="s">
        <v>182</v>
      </c>
      <c r="E911" s="278" t="s">
        <v>80</v>
      </c>
      <c r="F911" s="279" t="s">
        <v>1118</v>
      </c>
      <c r="G911" s="277"/>
      <c r="H911" s="278" t="s">
        <v>80</v>
      </c>
      <c r="I911" s="280"/>
      <c r="J911" s="277"/>
      <c r="K911" s="277"/>
      <c r="L911" s="281"/>
      <c r="M911" s="282"/>
      <c r="N911" s="283"/>
      <c r="O911" s="283"/>
      <c r="P911" s="283"/>
      <c r="Q911" s="283"/>
      <c r="R911" s="283"/>
      <c r="S911" s="283"/>
      <c r="T911" s="284"/>
      <c r="AT911" s="285" t="s">
        <v>182</v>
      </c>
      <c r="AU911" s="285" t="s">
        <v>92</v>
      </c>
      <c r="AV911" s="13" t="s">
        <v>90</v>
      </c>
      <c r="AW911" s="13" t="s">
        <v>44</v>
      </c>
      <c r="AX911" s="13" t="s">
        <v>82</v>
      </c>
      <c r="AY911" s="285" t="s">
        <v>157</v>
      </c>
    </row>
    <row r="912" s="11" customFormat="1">
      <c r="B912" s="237"/>
      <c r="C912" s="238"/>
      <c r="D912" s="234" t="s">
        <v>182</v>
      </c>
      <c r="E912" s="239" t="s">
        <v>80</v>
      </c>
      <c r="F912" s="240" t="s">
        <v>1119</v>
      </c>
      <c r="G912" s="238"/>
      <c r="H912" s="241">
        <v>17.899999999999999</v>
      </c>
      <c r="I912" s="242"/>
      <c r="J912" s="238"/>
      <c r="K912" s="238"/>
      <c r="L912" s="243"/>
      <c r="M912" s="244"/>
      <c r="N912" s="245"/>
      <c r="O912" s="245"/>
      <c r="P912" s="245"/>
      <c r="Q912" s="245"/>
      <c r="R912" s="245"/>
      <c r="S912" s="245"/>
      <c r="T912" s="246"/>
      <c r="AT912" s="247" t="s">
        <v>182</v>
      </c>
      <c r="AU912" s="247" t="s">
        <v>92</v>
      </c>
      <c r="AV912" s="11" t="s">
        <v>92</v>
      </c>
      <c r="AW912" s="11" t="s">
        <v>44</v>
      </c>
      <c r="AX912" s="11" t="s">
        <v>82</v>
      </c>
      <c r="AY912" s="247" t="s">
        <v>157</v>
      </c>
    </row>
    <row r="913" s="13" customFormat="1">
      <c r="B913" s="276"/>
      <c r="C913" s="277"/>
      <c r="D913" s="234" t="s">
        <v>182</v>
      </c>
      <c r="E913" s="278" t="s">
        <v>80</v>
      </c>
      <c r="F913" s="279" t="s">
        <v>1120</v>
      </c>
      <c r="G913" s="277"/>
      <c r="H913" s="278" t="s">
        <v>80</v>
      </c>
      <c r="I913" s="280"/>
      <c r="J913" s="277"/>
      <c r="K913" s="277"/>
      <c r="L913" s="281"/>
      <c r="M913" s="282"/>
      <c r="N913" s="283"/>
      <c r="O913" s="283"/>
      <c r="P913" s="283"/>
      <c r="Q913" s="283"/>
      <c r="R913" s="283"/>
      <c r="S913" s="283"/>
      <c r="T913" s="284"/>
      <c r="AT913" s="285" t="s">
        <v>182</v>
      </c>
      <c r="AU913" s="285" t="s">
        <v>92</v>
      </c>
      <c r="AV913" s="13" t="s">
        <v>90</v>
      </c>
      <c r="AW913" s="13" t="s">
        <v>44</v>
      </c>
      <c r="AX913" s="13" t="s">
        <v>82</v>
      </c>
      <c r="AY913" s="285" t="s">
        <v>157</v>
      </c>
    </row>
    <row r="914" s="11" customFormat="1">
      <c r="B914" s="237"/>
      <c r="C914" s="238"/>
      <c r="D914" s="234" t="s">
        <v>182</v>
      </c>
      <c r="E914" s="239" t="s">
        <v>80</v>
      </c>
      <c r="F914" s="240" t="s">
        <v>1121</v>
      </c>
      <c r="G914" s="238"/>
      <c r="H914" s="241">
        <v>12.625999999999999</v>
      </c>
      <c r="I914" s="242"/>
      <c r="J914" s="238"/>
      <c r="K914" s="238"/>
      <c r="L914" s="243"/>
      <c r="M914" s="244"/>
      <c r="N914" s="245"/>
      <c r="O914" s="245"/>
      <c r="P914" s="245"/>
      <c r="Q914" s="245"/>
      <c r="R914" s="245"/>
      <c r="S914" s="245"/>
      <c r="T914" s="246"/>
      <c r="AT914" s="247" t="s">
        <v>182</v>
      </c>
      <c r="AU914" s="247" t="s">
        <v>92</v>
      </c>
      <c r="AV914" s="11" t="s">
        <v>92</v>
      </c>
      <c r="AW914" s="11" t="s">
        <v>44</v>
      </c>
      <c r="AX914" s="11" t="s">
        <v>82</v>
      </c>
      <c r="AY914" s="247" t="s">
        <v>157</v>
      </c>
    </row>
    <row r="915" s="12" customFormat="1">
      <c r="B915" s="248"/>
      <c r="C915" s="249"/>
      <c r="D915" s="234" t="s">
        <v>182</v>
      </c>
      <c r="E915" s="250" t="s">
        <v>80</v>
      </c>
      <c r="F915" s="251" t="s">
        <v>183</v>
      </c>
      <c r="G915" s="249"/>
      <c r="H915" s="252">
        <v>30.526</v>
      </c>
      <c r="I915" s="253"/>
      <c r="J915" s="249"/>
      <c r="K915" s="249"/>
      <c r="L915" s="254"/>
      <c r="M915" s="255"/>
      <c r="N915" s="256"/>
      <c r="O915" s="256"/>
      <c r="P915" s="256"/>
      <c r="Q915" s="256"/>
      <c r="R915" s="256"/>
      <c r="S915" s="256"/>
      <c r="T915" s="257"/>
      <c r="AT915" s="258" t="s">
        <v>182</v>
      </c>
      <c r="AU915" s="258" t="s">
        <v>92</v>
      </c>
      <c r="AV915" s="12" t="s">
        <v>177</v>
      </c>
      <c r="AW915" s="12" t="s">
        <v>44</v>
      </c>
      <c r="AX915" s="12" t="s">
        <v>90</v>
      </c>
      <c r="AY915" s="258" t="s">
        <v>157</v>
      </c>
    </row>
    <row r="916" s="1" customFormat="1" ht="16.5" customHeight="1">
      <c r="B916" s="47"/>
      <c r="C916" s="222" t="s">
        <v>1122</v>
      </c>
      <c r="D916" s="222" t="s">
        <v>160</v>
      </c>
      <c r="E916" s="223" t="s">
        <v>1123</v>
      </c>
      <c r="F916" s="224" t="s">
        <v>1124</v>
      </c>
      <c r="G916" s="225" t="s">
        <v>451</v>
      </c>
      <c r="H916" s="226">
        <v>87.207999999999998</v>
      </c>
      <c r="I916" s="227"/>
      <c r="J916" s="228">
        <f>ROUND(I916*H916,2)</f>
        <v>0</v>
      </c>
      <c r="K916" s="224" t="s">
        <v>164</v>
      </c>
      <c r="L916" s="73"/>
      <c r="M916" s="229" t="s">
        <v>80</v>
      </c>
      <c r="N916" s="230" t="s">
        <v>52</v>
      </c>
      <c r="O916" s="48"/>
      <c r="P916" s="231">
        <f>O916*H916</f>
        <v>0</v>
      </c>
      <c r="Q916" s="231">
        <v>0.12171</v>
      </c>
      <c r="R916" s="231">
        <f>Q916*H916</f>
        <v>10.614085680000001</v>
      </c>
      <c r="S916" s="231">
        <v>2.3999999999999999</v>
      </c>
      <c r="T916" s="232">
        <f>S916*H916</f>
        <v>209.29919999999999</v>
      </c>
      <c r="AR916" s="24" t="s">
        <v>177</v>
      </c>
      <c r="AT916" s="24" t="s">
        <v>160</v>
      </c>
      <c r="AU916" s="24" t="s">
        <v>92</v>
      </c>
      <c r="AY916" s="24" t="s">
        <v>157</v>
      </c>
      <c r="BE916" s="233">
        <f>IF(N916="základní",J916,0)</f>
        <v>0</v>
      </c>
      <c r="BF916" s="233">
        <f>IF(N916="snížená",J916,0)</f>
        <v>0</v>
      </c>
      <c r="BG916" s="233">
        <f>IF(N916="zákl. přenesená",J916,0)</f>
        <v>0</v>
      </c>
      <c r="BH916" s="233">
        <f>IF(N916="sníž. přenesená",J916,0)</f>
        <v>0</v>
      </c>
      <c r="BI916" s="233">
        <f>IF(N916="nulová",J916,0)</f>
        <v>0</v>
      </c>
      <c r="BJ916" s="24" t="s">
        <v>90</v>
      </c>
      <c r="BK916" s="233">
        <f>ROUND(I916*H916,2)</f>
        <v>0</v>
      </c>
      <c r="BL916" s="24" t="s">
        <v>177</v>
      </c>
      <c r="BM916" s="24" t="s">
        <v>1125</v>
      </c>
    </row>
    <row r="917" s="1" customFormat="1">
      <c r="B917" s="47"/>
      <c r="C917" s="75"/>
      <c r="D917" s="234" t="s">
        <v>167</v>
      </c>
      <c r="E917" s="75"/>
      <c r="F917" s="235" t="s">
        <v>1126</v>
      </c>
      <c r="G917" s="75"/>
      <c r="H917" s="75"/>
      <c r="I917" s="192"/>
      <c r="J917" s="75"/>
      <c r="K917" s="75"/>
      <c r="L917" s="73"/>
      <c r="M917" s="236"/>
      <c r="N917" s="48"/>
      <c r="O917" s="48"/>
      <c r="P917" s="48"/>
      <c r="Q917" s="48"/>
      <c r="R917" s="48"/>
      <c r="S917" s="48"/>
      <c r="T917" s="96"/>
      <c r="AT917" s="24" t="s">
        <v>167</v>
      </c>
      <c r="AU917" s="24" t="s">
        <v>92</v>
      </c>
    </row>
    <row r="918" s="13" customFormat="1">
      <c r="B918" s="276"/>
      <c r="C918" s="277"/>
      <c r="D918" s="234" t="s">
        <v>182</v>
      </c>
      <c r="E918" s="278" t="s">
        <v>80</v>
      </c>
      <c r="F918" s="279" t="s">
        <v>1070</v>
      </c>
      <c r="G918" s="277"/>
      <c r="H918" s="278" t="s">
        <v>80</v>
      </c>
      <c r="I918" s="280"/>
      <c r="J918" s="277"/>
      <c r="K918" s="277"/>
      <c r="L918" s="281"/>
      <c r="M918" s="282"/>
      <c r="N918" s="283"/>
      <c r="O918" s="283"/>
      <c r="P918" s="283"/>
      <c r="Q918" s="283"/>
      <c r="R918" s="283"/>
      <c r="S918" s="283"/>
      <c r="T918" s="284"/>
      <c r="AT918" s="285" t="s">
        <v>182</v>
      </c>
      <c r="AU918" s="285" t="s">
        <v>92</v>
      </c>
      <c r="AV918" s="13" t="s">
        <v>90</v>
      </c>
      <c r="AW918" s="13" t="s">
        <v>44</v>
      </c>
      <c r="AX918" s="13" t="s">
        <v>82</v>
      </c>
      <c r="AY918" s="285" t="s">
        <v>157</v>
      </c>
    </row>
    <row r="919" s="11" customFormat="1">
      <c r="B919" s="237"/>
      <c r="C919" s="238"/>
      <c r="D919" s="234" t="s">
        <v>182</v>
      </c>
      <c r="E919" s="239" t="s">
        <v>80</v>
      </c>
      <c r="F919" s="240" t="s">
        <v>1127</v>
      </c>
      <c r="G919" s="238"/>
      <c r="H919" s="241">
        <v>54.378999999999998</v>
      </c>
      <c r="I919" s="242"/>
      <c r="J919" s="238"/>
      <c r="K919" s="238"/>
      <c r="L919" s="243"/>
      <c r="M919" s="244"/>
      <c r="N919" s="245"/>
      <c r="O919" s="245"/>
      <c r="P919" s="245"/>
      <c r="Q919" s="245"/>
      <c r="R919" s="245"/>
      <c r="S919" s="245"/>
      <c r="T919" s="246"/>
      <c r="AT919" s="247" t="s">
        <v>182</v>
      </c>
      <c r="AU919" s="247" t="s">
        <v>92</v>
      </c>
      <c r="AV919" s="11" t="s">
        <v>92</v>
      </c>
      <c r="AW919" s="11" t="s">
        <v>44</v>
      </c>
      <c r="AX919" s="11" t="s">
        <v>82</v>
      </c>
      <c r="AY919" s="247" t="s">
        <v>157</v>
      </c>
    </row>
    <row r="920" s="13" customFormat="1">
      <c r="B920" s="276"/>
      <c r="C920" s="277"/>
      <c r="D920" s="234" t="s">
        <v>182</v>
      </c>
      <c r="E920" s="278" t="s">
        <v>80</v>
      </c>
      <c r="F920" s="279" t="s">
        <v>1128</v>
      </c>
      <c r="G920" s="277"/>
      <c r="H920" s="278" t="s">
        <v>80</v>
      </c>
      <c r="I920" s="280"/>
      <c r="J920" s="277"/>
      <c r="K920" s="277"/>
      <c r="L920" s="281"/>
      <c r="M920" s="282"/>
      <c r="N920" s="283"/>
      <c r="O920" s="283"/>
      <c r="P920" s="283"/>
      <c r="Q920" s="283"/>
      <c r="R920" s="283"/>
      <c r="S920" s="283"/>
      <c r="T920" s="284"/>
      <c r="AT920" s="285" t="s">
        <v>182</v>
      </c>
      <c r="AU920" s="285" t="s">
        <v>92</v>
      </c>
      <c r="AV920" s="13" t="s">
        <v>90</v>
      </c>
      <c r="AW920" s="13" t="s">
        <v>44</v>
      </c>
      <c r="AX920" s="13" t="s">
        <v>82</v>
      </c>
      <c r="AY920" s="285" t="s">
        <v>157</v>
      </c>
    </row>
    <row r="921" s="11" customFormat="1">
      <c r="B921" s="237"/>
      <c r="C921" s="238"/>
      <c r="D921" s="234" t="s">
        <v>182</v>
      </c>
      <c r="E921" s="239" t="s">
        <v>80</v>
      </c>
      <c r="F921" s="240" t="s">
        <v>1129</v>
      </c>
      <c r="G921" s="238"/>
      <c r="H921" s="241">
        <v>32.829000000000001</v>
      </c>
      <c r="I921" s="242"/>
      <c r="J921" s="238"/>
      <c r="K921" s="238"/>
      <c r="L921" s="243"/>
      <c r="M921" s="244"/>
      <c r="N921" s="245"/>
      <c r="O921" s="245"/>
      <c r="P921" s="245"/>
      <c r="Q921" s="245"/>
      <c r="R921" s="245"/>
      <c r="S921" s="245"/>
      <c r="T921" s="246"/>
      <c r="AT921" s="247" t="s">
        <v>182</v>
      </c>
      <c r="AU921" s="247" t="s">
        <v>92</v>
      </c>
      <c r="AV921" s="11" t="s">
        <v>92</v>
      </c>
      <c r="AW921" s="11" t="s">
        <v>44</v>
      </c>
      <c r="AX921" s="11" t="s">
        <v>82</v>
      </c>
      <c r="AY921" s="247" t="s">
        <v>157</v>
      </c>
    </row>
    <row r="922" s="12" customFormat="1">
      <c r="B922" s="248"/>
      <c r="C922" s="249"/>
      <c r="D922" s="234" t="s">
        <v>182</v>
      </c>
      <c r="E922" s="250" t="s">
        <v>80</v>
      </c>
      <c r="F922" s="251" t="s">
        <v>183</v>
      </c>
      <c r="G922" s="249"/>
      <c r="H922" s="252">
        <v>87.207999999999998</v>
      </c>
      <c r="I922" s="253"/>
      <c r="J922" s="249"/>
      <c r="K922" s="249"/>
      <c r="L922" s="254"/>
      <c r="M922" s="255"/>
      <c r="N922" s="256"/>
      <c r="O922" s="256"/>
      <c r="P922" s="256"/>
      <c r="Q922" s="256"/>
      <c r="R922" s="256"/>
      <c r="S922" s="256"/>
      <c r="T922" s="257"/>
      <c r="AT922" s="258" t="s">
        <v>182</v>
      </c>
      <c r="AU922" s="258" t="s">
        <v>92</v>
      </c>
      <c r="AV922" s="12" t="s">
        <v>177</v>
      </c>
      <c r="AW922" s="12" t="s">
        <v>44</v>
      </c>
      <c r="AX922" s="12" t="s">
        <v>90</v>
      </c>
      <c r="AY922" s="258" t="s">
        <v>157</v>
      </c>
    </row>
    <row r="923" s="1" customFormat="1" ht="16.5" customHeight="1">
      <c r="B923" s="47"/>
      <c r="C923" s="222" t="s">
        <v>1130</v>
      </c>
      <c r="D923" s="222" t="s">
        <v>160</v>
      </c>
      <c r="E923" s="223" t="s">
        <v>1131</v>
      </c>
      <c r="F923" s="224" t="s">
        <v>1132</v>
      </c>
      <c r="G923" s="225" t="s">
        <v>451</v>
      </c>
      <c r="H923" s="226">
        <v>22.143999999999998</v>
      </c>
      <c r="I923" s="227"/>
      <c r="J923" s="228">
        <f>ROUND(I923*H923,2)</f>
        <v>0</v>
      </c>
      <c r="K923" s="224" t="s">
        <v>164</v>
      </c>
      <c r="L923" s="73"/>
      <c r="M923" s="229" t="s">
        <v>80</v>
      </c>
      <c r="N923" s="230" t="s">
        <v>52</v>
      </c>
      <c r="O923" s="48"/>
      <c r="P923" s="231">
        <f>O923*H923</f>
        <v>0</v>
      </c>
      <c r="Q923" s="231">
        <v>0.12171</v>
      </c>
      <c r="R923" s="231">
        <f>Q923*H923</f>
        <v>2.6951462399999997</v>
      </c>
      <c r="S923" s="231">
        <v>2.3999999999999999</v>
      </c>
      <c r="T923" s="232">
        <f>S923*H923</f>
        <v>53.145599999999995</v>
      </c>
      <c r="AR923" s="24" t="s">
        <v>177</v>
      </c>
      <c r="AT923" s="24" t="s">
        <v>160</v>
      </c>
      <c r="AU923" s="24" t="s">
        <v>92</v>
      </c>
      <c r="AY923" s="24" t="s">
        <v>157</v>
      </c>
      <c r="BE923" s="233">
        <f>IF(N923="základní",J923,0)</f>
        <v>0</v>
      </c>
      <c r="BF923" s="233">
        <f>IF(N923="snížená",J923,0)</f>
        <v>0</v>
      </c>
      <c r="BG923" s="233">
        <f>IF(N923="zákl. přenesená",J923,0)</f>
        <v>0</v>
      </c>
      <c r="BH923" s="233">
        <f>IF(N923="sníž. přenesená",J923,0)</f>
        <v>0</v>
      </c>
      <c r="BI923" s="233">
        <f>IF(N923="nulová",J923,0)</f>
        <v>0</v>
      </c>
      <c r="BJ923" s="24" t="s">
        <v>90</v>
      </c>
      <c r="BK923" s="233">
        <f>ROUND(I923*H923,2)</f>
        <v>0</v>
      </c>
      <c r="BL923" s="24" t="s">
        <v>177</v>
      </c>
      <c r="BM923" s="24" t="s">
        <v>1133</v>
      </c>
    </row>
    <row r="924" s="1" customFormat="1">
      <c r="B924" s="47"/>
      <c r="C924" s="75"/>
      <c r="D924" s="234" t="s">
        <v>167</v>
      </c>
      <c r="E924" s="75"/>
      <c r="F924" s="235" t="s">
        <v>1134</v>
      </c>
      <c r="G924" s="75"/>
      <c r="H924" s="75"/>
      <c r="I924" s="192"/>
      <c r="J924" s="75"/>
      <c r="K924" s="75"/>
      <c r="L924" s="73"/>
      <c r="M924" s="236"/>
      <c r="N924" s="48"/>
      <c r="O924" s="48"/>
      <c r="P924" s="48"/>
      <c r="Q924" s="48"/>
      <c r="R924" s="48"/>
      <c r="S924" s="48"/>
      <c r="T924" s="96"/>
      <c r="AT924" s="24" t="s">
        <v>167</v>
      </c>
      <c r="AU924" s="24" t="s">
        <v>92</v>
      </c>
    </row>
    <row r="925" s="13" customFormat="1">
      <c r="B925" s="276"/>
      <c r="C925" s="277"/>
      <c r="D925" s="234" t="s">
        <v>182</v>
      </c>
      <c r="E925" s="278" t="s">
        <v>80</v>
      </c>
      <c r="F925" s="279" t="s">
        <v>1072</v>
      </c>
      <c r="G925" s="277"/>
      <c r="H925" s="278" t="s">
        <v>80</v>
      </c>
      <c r="I925" s="280"/>
      <c r="J925" s="277"/>
      <c r="K925" s="277"/>
      <c r="L925" s="281"/>
      <c r="M925" s="282"/>
      <c r="N925" s="283"/>
      <c r="O925" s="283"/>
      <c r="P925" s="283"/>
      <c r="Q925" s="283"/>
      <c r="R925" s="283"/>
      <c r="S925" s="283"/>
      <c r="T925" s="284"/>
      <c r="AT925" s="285" t="s">
        <v>182</v>
      </c>
      <c r="AU925" s="285" t="s">
        <v>92</v>
      </c>
      <c r="AV925" s="13" t="s">
        <v>90</v>
      </c>
      <c r="AW925" s="13" t="s">
        <v>44</v>
      </c>
      <c r="AX925" s="13" t="s">
        <v>82</v>
      </c>
      <c r="AY925" s="285" t="s">
        <v>157</v>
      </c>
    </row>
    <row r="926" s="11" customFormat="1">
      <c r="B926" s="237"/>
      <c r="C926" s="238"/>
      <c r="D926" s="234" t="s">
        <v>182</v>
      </c>
      <c r="E926" s="239" t="s">
        <v>80</v>
      </c>
      <c r="F926" s="240" t="s">
        <v>1135</v>
      </c>
      <c r="G926" s="238"/>
      <c r="H926" s="241">
        <v>11.098000000000001</v>
      </c>
      <c r="I926" s="242"/>
      <c r="J926" s="238"/>
      <c r="K926" s="238"/>
      <c r="L926" s="243"/>
      <c r="M926" s="244"/>
      <c r="N926" s="245"/>
      <c r="O926" s="245"/>
      <c r="P926" s="245"/>
      <c r="Q926" s="245"/>
      <c r="R926" s="245"/>
      <c r="S926" s="245"/>
      <c r="T926" s="246"/>
      <c r="AT926" s="247" t="s">
        <v>182</v>
      </c>
      <c r="AU926" s="247" t="s">
        <v>92</v>
      </c>
      <c r="AV926" s="11" t="s">
        <v>92</v>
      </c>
      <c r="AW926" s="11" t="s">
        <v>44</v>
      </c>
      <c r="AX926" s="11" t="s">
        <v>82</v>
      </c>
      <c r="AY926" s="247" t="s">
        <v>157</v>
      </c>
    </row>
    <row r="927" s="13" customFormat="1">
      <c r="B927" s="276"/>
      <c r="C927" s="277"/>
      <c r="D927" s="234" t="s">
        <v>182</v>
      </c>
      <c r="E927" s="278" t="s">
        <v>80</v>
      </c>
      <c r="F927" s="279" t="s">
        <v>1136</v>
      </c>
      <c r="G927" s="277"/>
      <c r="H927" s="278" t="s">
        <v>80</v>
      </c>
      <c r="I927" s="280"/>
      <c r="J927" s="277"/>
      <c r="K927" s="277"/>
      <c r="L927" s="281"/>
      <c r="M927" s="282"/>
      <c r="N927" s="283"/>
      <c r="O927" s="283"/>
      <c r="P927" s="283"/>
      <c r="Q927" s="283"/>
      <c r="R927" s="283"/>
      <c r="S927" s="283"/>
      <c r="T927" s="284"/>
      <c r="AT927" s="285" t="s">
        <v>182</v>
      </c>
      <c r="AU927" s="285" t="s">
        <v>92</v>
      </c>
      <c r="AV927" s="13" t="s">
        <v>90</v>
      </c>
      <c r="AW927" s="13" t="s">
        <v>44</v>
      </c>
      <c r="AX927" s="13" t="s">
        <v>82</v>
      </c>
      <c r="AY927" s="285" t="s">
        <v>157</v>
      </c>
    </row>
    <row r="928" s="11" customFormat="1">
      <c r="B928" s="237"/>
      <c r="C928" s="238"/>
      <c r="D928" s="234" t="s">
        <v>182</v>
      </c>
      <c r="E928" s="239" t="s">
        <v>80</v>
      </c>
      <c r="F928" s="240" t="s">
        <v>1137</v>
      </c>
      <c r="G928" s="238"/>
      <c r="H928" s="241">
        <v>10.533</v>
      </c>
      <c r="I928" s="242"/>
      <c r="J928" s="238"/>
      <c r="K928" s="238"/>
      <c r="L928" s="243"/>
      <c r="M928" s="244"/>
      <c r="N928" s="245"/>
      <c r="O928" s="245"/>
      <c r="P928" s="245"/>
      <c r="Q928" s="245"/>
      <c r="R928" s="245"/>
      <c r="S928" s="245"/>
      <c r="T928" s="246"/>
      <c r="AT928" s="247" t="s">
        <v>182</v>
      </c>
      <c r="AU928" s="247" t="s">
        <v>92</v>
      </c>
      <c r="AV928" s="11" t="s">
        <v>92</v>
      </c>
      <c r="AW928" s="11" t="s">
        <v>44</v>
      </c>
      <c r="AX928" s="11" t="s">
        <v>82</v>
      </c>
      <c r="AY928" s="247" t="s">
        <v>157</v>
      </c>
    </row>
    <row r="929" s="13" customFormat="1">
      <c r="B929" s="276"/>
      <c r="C929" s="277"/>
      <c r="D929" s="234" t="s">
        <v>182</v>
      </c>
      <c r="E929" s="278" t="s">
        <v>80</v>
      </c>
      <c r="F929" s="279" t="s">
        <v>1138</v>
      </c>
      <c r="G929" s="277"/>
      <c r="H929" s="278" t="s">
        <v>80</v>
      </c>
      <c r="I929" s="280"/>
      <c r="J929" s="277"/>
      <c r="K929" s="277"/>
      <c r="L929" s="281"/>
      <c r="M929" s="282"/>
      <c r="N929" s="283"/>
      <c r="O929" s="283"/>
      <c r="P929" s="283"/>
      <c r="Q929" s="283"/>
      <c r="R929" s="283"/>
      <c r="S929" s="283"/>
      <c r="T929" s="284"/>
      <c r="AT929" s="285" t="s">
        <v>182</v>
      </c>
      <c r="AU929" s="285" t="s">
        <v>92</v>
      </c>
      <c r="AV929" s="13" t="s">
        <v>90</v>
      </c>
      <c r="AW929" s="13" t="s">
        <v>44</v>
      </c>
      <c r="AX929" s="13" t="s">
        <v>82</v>
      </c>
      <c r="AY929" s="285" t="s">
        <v>157</v>
      </c>
    </row>
    <row r="930" s="11" customFormat="1">
      <c r="B930" s="237"/>
      <c r="C930" s="238"/>
      <c r="D930" s="234" t="s">
        <v>182</v>
      </c>
      <c r="E930" s="239" t="s">
        <v>80</v>
      </c>
      <c r="F930" s="240" t="s">
        <v>1139</v>
      </c>
      <c r="G930" s="238"/>
      <c r="H930" s="241">
        <v>0.51300000000000001</v>
      </c>
      <c r="I930" s="242"/>
      <c r="J930" s="238"/>
      <c r="K930" s="238"/>
      <c r="L930" s="243"/>
      <c r="M930" s="244"/>
      <c r="N930" s="245"/>
      <c r="O930" s="245"/>
      <c r="P930" s="245"/>
      <c r="Q930" s="245"/>
      <c r="R930" s="245"/>
      <c r="S930" s="245"/>
      <c r="T930" s="246"/>
      <c r="AT930" s="247" t="s">
        <v>182</v>
      </c>
      <c r="AU930" s="247" t="s">
        <v>92</v>
      </c>
      <c r="AV930" s="11" t="s">
        <v>92</v>
      </c>
      <c r="AW930" s="11" t="s">
        <v>44</v>
      </c>
      <c r="AX930" s="11" t="s">
        <v>82</v>
      </c>
      <c r="AY930" s="247" t="s">
        <v>157</v>
      </c>
    </row>
    <row r="931" s="12" customFormat="1">
      <c r="B931" s="248"/>
      <c r="C931" s="249"/>
      <c r="D931" s="234" t="s">
        <v>182</v>
      </c>
      <c r="E931" s="250" t="s">
        <v>80</v>
      </c>
      <c r="F931" s="251" t="s">
        <v>183</v>
      </c>
      <c r="G931" s="249"/>
      <c r="H931" s="252">
        <v>22.143999999999998</v>
      </c>
      <c r="I931" s="253"/>
      <c r="J931" s="249"/>
      <c r="K931" s="249"/>
      <c r="L931" s="254"/>
      <c r="M931" s="255"/>
      <c r="N931" s="256"/>
      <c r="O931" s="256"/>
      <c r="P931" s="256"/>
      <c r="Q931" s="256"/>
      <c r="R931" s="256"/>
      <c r="S931" s="256"/>
      <c r="T931" s="257"/>
      <c r="AT931" s="258" t="s">
        <v>182</v>
      </c>
      <c r="AU931" s="258" t="s">
        <v>92</v>
      </c>
      <c r="AV931" s="12" t="s">
        <v>177</v>
      </c>
      <c r="AW931" s="12" t="s">
        <v>44</v>
      </c>
      <c r="AX931" s="12" t="s">
        <v>90</v>
      </c>
      <c r="AY931" s="258" t="s">
        <v>157</v>
      </c>
    </row>
    <row r="932" s="1" customFormat="1" ht="25.5" customHeight="1">
      <c r="B932" s="47"/>
      <c r="C932" s="222" t="s">
        <v>1140</v>
      </c>
      <c r="D932" s="222" t="s">
        <v>160</v>
      </c>
      <c r="E932" s="223" t="s">
        <v>1141</v>
      </c>
      <c r="F932" s="224" t="s">
        <v>1142</v>
      </c>
      <c r="G932" s="225" t="s">
        <v>379</v>
      </c>
      <c r="H932" s="226">
        <v>288.25</v>
      </c>
      <c r="I932" s="227"/>
      <c r="J932" s="228">
        <f>ROUND(I932*H932,2)</f>
        <v>0</v>
      </c>
      <c r="K932" s="224" t="s">
        <v>164</v>
      </c>
      <c r="L932" s="73"/>
      <c r="M932" s="229" t="s">
        <v>80</v>
      </c>
      <c r="N932" s="230" t="s">
        <v>52</v>
      </c>
      <c r="O932" s="48"/>
      <c r="P932" s="231">
        <f>O932*H932</f>
        <v>0</v>
      </c>
      <c r="Q932" s="231">
        <v>0</v>
      </c>
      <c r="R932" s="231">
        <f>Q932*H932</f>
        <v>0</v>
      </c>
      <c r="S932" s="231">
        <v>0.432</v>
      </c>
      <c r="T932" s="232">
        <f>S932*H932</f>
        <v>124.524</v>
      </c>
      <c r="AR932" s="24" t="s">
        <v>177</v>
      </c>
      <c r="AT932" s="24" t="s">
        <v>160</v>
      </c>
      <c r="AU932" s="24" t="s">
        <v>92</v>
      </c>
      <c r="AY932" s="24" t="s">
        <v>157</v>
      </c>
      <c r="BE932" s="233">
        <f>IF(N932="základní",J932,0)</f>
        <v>0</v>
      </c>
      <c r="BF932" s="233">
        <f>IF(N932="snížená",J932,0)</f>
        <v>0</v>
      </c>
      <c r="BG932" s="233">
        <f>IF(N932="zákl. přenesená",J932,0)</f>
        <v>0</v>
      </c>
      <c r="BH932" s="233">
        <f>IF(N932="sníž. přenesená",J932,0)</f>
        <v>0</v>
      </c>
      <c r="BI932" s="233">
        <f>IF(N932="nulová",J932,0)</f>
        <v>0</v>
      </c>
      <c r="BJ932" s="24" t="s">
        <v>90</v>
      </c>
      <c r="BK932" s="233">
        <f>ROUND(I932*H932,2)</f>
        <v>0</v>
      </c>
      <c r="BL932" s="24" t="s">
        <v>177</v>
      </c>
      <c r="BM932" s="24" t="s">
        <v>1143</v>
      </c>
    </row>
    <row r="933" s="1" customFormat="1">
      <c r="B933" s="47"/>
      <c r="C933" s="75"/>
      <c r="D933" s="234" t="s">
        <v>167</v>
      </c>
      <c r="E933" s="75"/>
      <c r="F933" s="235" t="s">
        <v>1144</v>
      </c>
      <c r="G933" s="75"/>
      <c r="H933" s="75"/>
      <c r="I933" s="192"/>
      <c r="J933" s="75"/>
      <c r="K933" s="75"/>
      <c r="L933" s="73"/>
      <c r="M933" s="236"/>
      <c r="N933" s="48"/>
      <c r="O933" s="48"/>
      <c r="P933" s="48"/>
      <c r="Q933" s="48"/>
      <c r="R933" s="48"/>
      <c r="S933" s="48"/>
      <c r="T933" s="96"/>
      <c r="AT933" s="24" t="s">
        <v>167</v>
      </c>
      <c r="AU933" s="24" t="s">
        <v>92</v>
      </c>
    </row>
    <row r="934" s="11" customFormat="1">
      <c r="B934" s="237"/>
      <c r="C934" s="238"/>
      <c r="D934" s="234" t="s">
        <v>182</v>
      </c>
      <c r="E934" s="239" t="s">
        <v>80</v>
      </c>
      <c r="F934" s="240" t="s">
        <v>1145</v>
      </c>
      <c r="G934" s="238"/>
      <c r="H934" s="241">
        <v>288.25</v>
      </c>
      <c r="I934" s="242"/>
      <c r="J934" s="238"/>
      <c r="K934" s="238"/>
      <c r="L934" s="243"/>
      <c r="M934" s="244"/>
      <c r="N934" s="245"/>
      <c r="O934" s="245"/>
      <c r="P934" s="245"/>
      <c r="Q934" s="245"/>
      <c r="R934" s="245"/>
      <c r="S934" s="245"/>
      <c r="T934" s="246"/>
      <c r="AT934" s="247" t="s">
        <v>182</v>
      </c>
      <c r="AU934" s="247" t="s">
        <v>92</v>
      </c>
      <c r="AV934" s="11" t="s">
        <v>92</v>
      </c>
      <c r="AW934" s="11" t="s">
        <v>44</v>
      </c>
      <c r="AX934" s="11" t="s">
        <v>82</v>
      </c>
      <c r="AY934" s="247" t="s">
        <v>157</v>
      </c>
    </row>
    <row r="935" s="12" customFormat="1">
      <c r="B935" s="248"/>
      <c r="C935" s="249"/>
      <c r="D935" s="234" t="s">
        <v>182</v>
      </c>
      <c r="E935" s="250" t="s">
        <v>80</v>
      </c>
      <c r="F935" s="251" t="s">
        <v>183</v>
      </c>
      <c r="G935" s="249"/>
      <c r="H935" s="252">
        <v>288.25</v>
      </c>
      <c r="I935" s="253"/>
      <c r="J935" s="249"/>
      <c r="K935" s="249"/>
      <c r="L935" s="254"/>
      <c r="M935" s="255"/>
      <c r="N935" s="256"/>
      <c r="O935" s="256"/>
      <c r="P935" s="256"/>
      <c r="Q935" s="256"/>
      <c r="R935" s="256"/>
      <c r="S935" s="256"/>
      <c r="T935" s="257"/>
      <c r="AT935" s="258" t="s">
        <v>182</v>
      </c>
      <c r="AU935" s="258" t="s">
        <v>92</v>
      </c>
      <c r="AV935" s="12" t="s">
        <v>177</v>
      </c>
      <c r="AW935" s="12" t="s">
        <v>44</v>
      </c>
      <c r="AX935" s="12" t="s">
        <v>90</v>
      </c>
      <c r="AY935" s="258" t="s">
        <v>157</v>
      </c>
    </row>
    <row r="936" s="1" customFormat="1" ht="25.5" customHeight="1">
      <c r="B936" s="47"/>
      <c r="C936" s="222" t="s">
        <v>1146</v>
      </c>
      <c r="D936" s="222" t="s">
        <v>160</v>
      </c>
      <c r="E936" s="223" t="s">
        <v>1147</v>
      </c>
      <c r="F936" s="224" t="s">
        <v>1148</v>
      </c>
      <c r="G936" s="225" t="s">
        <v>451</v>
      </c>
      <c r="H936" s="226">
        <v>57.649999999999999</v>
      </c>
      <c r="I936" s="227"/>
      <c r="J936" s="228">
        <f>ROUND(I936*H936,2)</f>
        <v>0</v>
      </c>
      <c r="K936" s="224" t="s">
        <v>164</v>
      </c>
      <c r="L936" s="73"/>
      <c r="M936" s="229" t="s">
        <v>80</v>
      </c>
      <c r="N936" s="230" t="s">
        <v>52</v>
      </c>
      <c r="O936" s="48"/>
      <c r="P936" s="231">
        <f>O936*H936</f>
        <v>0</v>
      </c>
      <c r="Q936" s="231">
        <v>0</v>
      </c>
      <c r="R936" s="231">
        <f>Q936*H936</f>
        <v>0</v>
      </c>
      <c r="S936" s="231">
        <v>2.2000000000000002</v>
      </c>
      <c r="T936" s="232">
        <f>S936*H936</f>
        <v>126.83000000000001</v>
      </c>
      <c r="AR936" s="24" t="s">
        <v>177</v>
      </c>
      <c r="AT936" s="24" t="s">
        <v>160</v>
      </c>
      <c r="AU936" s="24" t="s">
        <v>92</v>
      </c>
      <c r="AY936" s="24" t="s">
        <v>157</v>
      </c>
      <c r="BE936" s="233">
        <f>IF(N936="základní",J936,0)</f>
        <v>0</v>
      </c>
      <c r="BF936" s="233">
        <f>IF(N936="snížená",J936,0)</f>
        <v>0</v>
      </c>
      <c r="BG936" s="233">
        <f>IF(N936="zákl. přenesená",J936,0)</f>
        <v>0</v>
      </c>
      <c r="BH936" s="233">
        <f>IF(N936="sníž. přenesená",J936,0)</f>
        <v>0</v>
      </c>
      <c r="BI936" s="233">
        <f>IF(N936="nulová",J936,0)</f>
        <v>0</v>
      </c>
      <c r="BJ936" s="24" t="s">
        <v>90</v>
      </c>
      <c r="BK936" s="233">
        <f>ROUND(I936*H936,2)</f>
        <v>0</v>
      </c>
      <c r="BL936" s="24" t="s">
        <v>177</v>
      </c>
      <c r="BM936" s="24" t="s">
        <v>1149</v>
      </c>
    </row>
    <row r="937" s="1" customFormat="1">
      <c r="B937" s="47"/>
      <c r="C937" s="75"/>
      <c r="D937" s="234" t="s">
        <v>167</v>
      </c>
      <c r="E937" s="75"/>
      <c r="F937" s="235" t="s">
        <v>1150</v>
      </c>
      <c r="G937" s="75"/>
      <c r="H937" s="75"/>
      <c r="I937" s="192"/>
      <c r="J937" s="75"/>
      <c r="K937" s="75"/>
      <c r="L937" s="73"/>
      <c r="M937" s="236"/>
      <c r="N937" s="48"/>
      <c r="O937" s="48"/>
      <c r="P937" s="48"/>
      <c r="Q937" s="48"/>
      <c r="R937" s="48"/>
      <c r="S937" s="48"/>
      <c r="T937" s="96"/>
      <c r="AT937" s="24" t="s">
        <v>167</v>
      </c>
      <c r="AU937" s="24" t="s">
        <v>92</v>
      </c>
    </row>
    <row r="938" s="11" customFormat="1">
      <c r="B938" s="237"/>
      <c r="C938" s="238"/>
      <c r="D938" s="234" t="s">
        <v>182</v>
      </c>
      <c r="E938" s="239" t="s">
        <v>80</v>
      </c>
      <c r="F938" s="240" t="s">
        <v>1151</v>
      </c>
      <c r="G938" s="238"/>
      <c r="H938" s="241">
        <v>57.649999999999999</v>
      </c>
      <c r="I938" s="242"/>
      <c r="J938" s="238"/>
      <c r="K938" s="238"/>
      <c r="L938" s="243"/>
      <c r="M938" s="244"/>
      <c r="N938" s="245"/>
      <c r="O938" s="245"/>
      <c r="P938" s="245"/>
      <c r="Q938" s="245"/>
      <c r="R938" s="245"/>
      <c r="S938" s="245"/>
      <c r="T938" s="246"/>
      <c r="AT938" s="247" t="s">
        <v>182</v>
      </c>
      <c r="AU938" s="247" t="s">
        <v>92</v>
      </c>
      <c r="AV938" s="11" t="s">
        <v>92</v>
      </c>
      <c r="AW938" s="11" t="s">
        <v>44</v>
      </c>
      <c r="AX938" s="11" t="s">
        <v>82</v>
      </c>
      <c r="AY938" s="247" t="s">
        <v>157</v>
      </c>
    </row>
    <row r="939" s="12" customFormat="1">
      <c r="B939" s="248"/>
      <c r="C939" s="249"/>
      <c r="D939" s="234" t="s">
        <v>182</v>
      </c>
      <c r="E939" s="250" t="s">
        <v>80</v>
      </c>
      <c r="F939" s="251" t="s">
        <v>183</v>
      </c>
      <c r="G939" s="249"/>
      <c r="H939" s="252">
        <v>57.649999999999999</v>
      </c>
      <c r="I939" s="253"/>
      <c r="J939" s="249"/>
      <c r="K939" s="249"/>
      <c r="L939" s="254"/>
      <c r="M939" s="255"/>
      <c r="N939" s="256"/>
      <c r="O939" s="256"/>
      <c r="P939" s="256"/>
      <c r="Q939" s="256"/>
      <c r="R939" s="256"/>
      <c r="S939" s="256"/>
      <c r="T939" s="257"/>
      <c r="AT939" s="258" t="s">
        <v>182</v>
      </c>
      <c r="AU939" s="258" t="s">
        <v>92</v>
      </c>
      <c r="AV939" s="12" t="s">
        <v>177</v>
      </c>
      <c r="AW939" s="12" t="s">
        <v>44</v>
      </c>
      <c r="AX939" s="12" t="s">
        <v>90</v>
      </c>
      <c r="AY939" s="258" t="s">
        <v>157</v>
      </c>
    </row>
    <row r="940" s="1" customFormat="1" ht="51" customHeight="1">
      <c r="B940" s="47"/>
      <c r="C940" s="222" t="s">
        <v>1152</v>
      </c>
      <c r="D940" s="222" t="s">
        <v>160</v>
      </c>
      <c r="E940" s="223" t="s">
        <v>1153</v>
      </c>
      <c r="F940" s="224" t="s">
        <v>1154</v>
      </c>
      <c r="G940" s="225" t="s">
        <v>281</v>
      </c>
      <c r="H940" s="226">
        <v>5.5</v>
      </c>
      <c r="I940" s="227"/>
      <c r="J940" s="228">
        <f>ROUND(I940*H940,2)</f>
        <v>0</v>
      </c>
      <c r="K940" s="224" t="s">
        <v>164</v>
      </c>
      <c r="L940" s="73"/>
      <c r="M940" s="229" t="s">
        <v>80</v>
      </c>
      <c r="N940" s="230" t="s">
        <v>52</v>
      </c>
      <c r="O940" s="48"/>
      <c r="P940" s="231">
        <f>O940*H940</f>
        <v>0</v>
      </c>
      <c r="Q940" s="231">
        <v>0</v>
      </c>
      <c r="R940" s="231">
        <f>Q940*H940</f>
        <v>0</v>
      </c>
      <c r="S940" s="231">
        <v>0.035000000000000003</v>
      </c>
      <c r="T940" s="232">
        <f>S940*H940</f>
        <v>0.1925</v>
      </c>
      <c r="AR940" s="24" t="s">
        <v>177</v>
      </c>
      <c r="AT940" s="24" t="s">
        <v>160</v>
      </c>
      <c r="AU940" s="24" t="s">
        <v>92</v>
      </c>
      <c r="AY940" s="24" t="s">
        <v>157</v>
      </c>
      <c r="BE940" s="233">
        <f>IF(N940="základní",J940,0)</f>
        <v>0</v>
      </c>
      <c r="BF940" s="233">
        <f>IF(N940="snížená",J940,0)</f>
        <v>0</v>
      </c>
      <c r="BG940" s="233">
        <f>IF(N940="zákl. přenesená",J940,0)</f>
        <v>0</v>
      </c>
      <c r="BH940" s="233">
        <f>IF(N940="sníž. přenesená",J940,0)</f>
        <v>0</v>
      </c>
      <c r="BI940" s="233">
        <f>IF(N940="nulová",J940,0)</f>
        <v>0</v>
      </c>
      <c r="BJ940" s="24" t="s">
        <v>90</v>
      </c>
      <c r="BK940" s="233">
        <f>ROUND(I940*H940,2)</f>
        <v>0</v>
      </c>
      <c r="BL940" s="24" t="s">
        <v>177</v>
      </c>
      <c r="BM940" s="24" t="s">
        <v>1155</v>
      </c>
    </row>
    <row r="941" s="1" customFormat="1">
      <c r="B941" s="47"/>
      <c r="C941" s="75"/>
      <c r="D941" s="234" t="s">
        <v>167</v>
      </c>
      <c r="E941" s="75"/>
      <c r="F941" s="235" t="s">
        <v>1156</v>
      </c>
      <c r="G941" s="75"/>
      <c r="H941" s="75"/>
      <c r="I941" s="192"/>
      <c r="J941" s="75"/>
      <c r="K941" s="75"/>
      <c r="L941" s="73"/>
      <c r="M941" s="236"/>
      <c r="N941" s="48"/>
      <c r="O941" s="48"/>
      <c r="P941" s="48"/>
      <c r="Q941" s="48"/>
      <c r="R941" s="48"/>
      <c r="S941" s="48"/>
      <c r="T941" s="96"/>
      <c r="AT941" s="24" t="s">
        <v>167</v>
      </c>
      <c r="AU941" s="24" t="s">
        <v>92</v>
      </c>
    </row>
    <row r="942" s="11" customFormat="1">
      <c r="B942" s="237"/>
      <c r="C942" s="238"/>
      <c r="D942" s="234" t="s">
        <v>182</v>
      </c>
      <c r="E942" s="239" t="s">
        <v>80</v>
      </c>
      <c r="F942" s="240" t="s">
        <v>988</v>
      </c>
      <c r="G942" s="238"/>
      <c r="H942" s="241">
        <v>5.5</v>
      </c>
      <c r="I942" s="242"/>
      <c r="J942" s="238"/>
      <c r="K942" s="238"/>
      <c r="L942" s="243"/>
      <c r="M942" s="244"/>
      <c r="N942" s="245"/>
      <c r="O942" s="245"/>
      <c r="P942" s="245"/>
      <c r="Q942" s="245"/>
      <c r="R942" s="245"/>
      <c r="S942" s="245"/>
      <c r="T942" s="246"/>
      <c r="AT942" s="247" t="s">
        <v>182</v>
      </c>
      <c r="AU942" s="247" t="s">
        <v>92</v>
      </c>
      <c r="AV942" s="11" t="s">
        <v>92</v>
      </c>
      <c r="AW942" s="11" t="s">
        <v>44</v>
      </c>
      <c r="AX942" s="11" t="s">
        <v>82</v>
      </c>
      <c r="AY942" s="247" t="s">
        <v>157</v>
      </c>
    </row>
    <row r="943" s="12" customFormat="1">
      <c r="B943" s="248"/>
      <c r="C943" s="249"/>
      <c r="D943" s="234" t="s">
        <v>182</v>
      </c>
      <c r="E943" s="250" t="s">
        <v>80</v>
      </c>
      <c r="F943" s="251" t="s">
        <v>183</v>
      </c>
      <c r="G943" s="249"/>
      <c r="H943" s="252">
        <v>5.5</v>
      </c>
      <c r="I943" s="253"/>
      <c r="J943" s="249"/>
      <c r="K943" s="249"/>
      <c r="L943" s="254"/>
      <c r="M943" s="255"/>
      <c r="N943" s="256"/>
      <c r="O943" s="256"/>
      <c r="P943" s="256"/>
      <c r="Q943" s="256"/>
      <c r="R943" s="256"/>
      <c r="S943" s="256"/>
      <c r="T943" s="257"/>
      <c r="AT943" s="258" t="s">
        <v>182</v>
      </c>
      <c r="AU943" s="258" t="s">
        <v>92</v>
      </c>
      <c r="AV943" s="12" t="s">
        <v>177</v>
      </c>
      <c r="AW943" s="12" t="s">
        <v>44</v>
      </c>
      <c r="AX943" s="12" t="s">
        <v>90</v>
      </c>
      <c r="AY943" s="258" t="s">
        <v>157</v>
      </c>
    </row>
    <row r="944" s="1" customFormat="1" ht="25.5" customHeight="1">
      <c r="B944" s="47"/>
      <c r="C944" s="222" t="s">
        <v>1157</v>
      </c>
      <c r="D944" s="222" t="s">
        <v>160</v>
      </c>
      <c r="E944" s="223" t="s">
        <v>1158</v>
      </c>
      <c r="F944" s="224" t="s">
        <v>1159</v>
      </c>
      <c r="G944" s="225" t="s">
        <v>281</v>
      </c>
      <c r="H944" s="226">
        <v>66</v>
      </c>
      <c r="I944" s="227"/>
      <c r="J944" s="228">
        <f>ROUND(I944*H944,2)</f>
        <v>0</v>
      </c>
      <c r="K944" s="224" t="s">
        <v>164</v>
      </c>
      <c r="L944" s="73"/>
      <c r="M944" s="229" t="s">
        <v>80</v>
      </c>
      <c r="N944" s="230" t="s">
        <v>52</v>
      </c>
      <c r="O944" s="48"/>
      <c r="P944" s="231">
        <f>O944*H944</f>
        <v>0</v>
      </c>
      <c r="Q944" s="231">
        <v>0</v>
      </c>
      <c r="R944" s="231">
        <f>Q944*H944</f>
        <v>0</v>
      </c>
      <c r="S944" s="231">
        <v>0.00248</v>
      </c>
      <c r="T944" s="232">
        <f>S944*H944</f>
        <v>0.16367999999999999</v>
      </c>
      <c r="AR944" s="24" t="s">
        <v>177</v>
      </c>
      <c r="AT944" s="24" t="s">
        <v>160</v>
      </c>
      <c r="AU944" s="24" t="s">
        <v>92</v>
      </c>
      <c r="AY944" s="24" t="s">
        <v>157</v>
      </c>
      <c r="BE944" s="233">
        <f>IF(N944="základní",J944,0)</f>
        <v>0</v>
      </c>
      <c r="BF944" s="233">
        <f>IF(N944="snížená",J944,0)</f>
        <v>0</v>
      </c>
      <c r="BG944" s="233">
        <f>IF(N944="zákl. přenesená",J944,0)</f>
        <v>0</v>
      </c>
      <c r="BH944" s="233">
        <f>IF(N944="sníž. přenesená",J944,0)</f>
        <v>0</v>
      </c>
      <c r="BI944" s="233">
        <f>IF(N944="nulová",J944,0)</f>
        <v>0</v>
      </c>
      <c r="BJ944" s="24" t="s">
        <v>90</v>
      </c>
      <c r="BK944" s="233">
        <f>ROUND(I944*H944,2)</f>
        <v>0</v>
      </c>
      <c r="BL944" s="24" t="s">
        <v>177</v>
      </c>
      <c r="BM944" s="24" t="s">
        <v>1160</v>
      </c>
    </row>
    <row r="945" s="1" customFormat="1">
      <c r="B945" s="47"/>
      <c r="C945" s="75"/>
      <c r="D945" s="234" t="s">
        <v>167</v>
      </c>
      <c r="E945" s="75"/>
      <c r="F945" s="235" t="s">
        <v>1156</v>
      </c>
      <c r="G945" s="75"/>
      <c r="H945" s="75"/>
      <c r="I945" s="192"/>
      <c r="J945" s="75"/>
      <c r="K945" s="75"/>
      <c r="L945" s="73"/>
      <c r="M945" s="236"/>
      <c r="N945" s="48"/>
      <c r="O945" s="48"/>
      <c r="P945" s="48"/>
      <c r="Q945" s="48"/>
      <c r="R945" s="48"/>
      <c r="S945" s="48"/>
      <c r="T945" s="96"/>
      <c r="AT945" s="24" t="s">
        <v>167</v>
      </c>
      <c r="AU945" s="24" t="s">
        <v>92</v>
      </c>
    </row>
    <row r="946" s="11" customFormat="1">
      <c r="B946" s="237"/>
      <c r="C946" s="238"/>
      <c r="D946" s="234" t="s">
        <v>182</v>
      </c>
      <c r="E946" s="239" t="s">
        <v>80</v>
      </c>
      <c r="F946" s="240" t="s">
        <v>835</v>
      </c>
      <c r="G946" s="238"/>
      <c r="H946" s="241">
        <v>66</v>
      </c>
      <c r="I946" s="242"/>
      <c r="J946" s="238"/>
      <c r="K946" s="238"/>
      <c r="L946" s="243"/>
      <c r="M946" s="244"/>
      <c r="N946" s="245"/>
      <c r="O946" s="245"/>
      <c r="P946" s="245"/>
      <c r="Q946" s="245"/>
      <c r="R946" s="245"/>
      <c r="S946" s="245"/>
      <c r="T946" s="246"/>
      <c r="AT946" s="247" t="s">
        <v>182</v>
      </c>
      <c r="AU946" s="247" t="s">
        <v>92</v>
      </c>
      <c r="AV946" s="11" t="s">
        <v>92</v>
      </c>
      <c r="AW946" s="11" t="s">
        <v>44</v>
      </c>
      <c r="AX946" s="11" t="s">
        <v>82</v>
      </c>
      <c r="AY946" s="247" t="s">
        <v>157</v>
      </c>
    </row>
    <row r="947" s="12" customFormat="1">
      <c r="B947" s="248"/>
      <c r="C947" s="249"/>
      <c r="D947" s="234" t="s">
        <v>182</v>
      </c>
      <c r="E947" s="250" t="s">
        <v>80</v>
      </c>
      <c r="F947" s="251" t="s">
        <v>183</v>
      </c>
      <c r="G947" s="249"/>
      <c r="H947" s="252">
        <v>66</v>
      </c>
      <c r="I947" s="253"/>
      <c r="J947" s="249"/>
      <c r="K947" s="249"/>
      <c r="L947" s="254"/>
      <c r="M947" s="255"/>
      <c r="N947" s="256"/>
      <c r="O947" s="256"/>
      <c r="P947" s="256"/>
      <c r="Q947" s="256"/>
      <c r="R947" s="256"/>
      <c r="S947" s="256"/>
      <c r="T947" s="257"/>
      <c r="AT947" s="258" t="s">
        <v>182</v>
      </c>
      <c r="AU947" s="258" t="s">
        <v>92</v>
      </c>
      <c r="AV947" s="12" t="s">
        <v>177</v>
      </c>
      <c r="AW947" s="12" t="s">
        <v>44</v>
      </c>
      <c r="AX947" s="12" t="s">
        <v>90</v>
      </c>
      <c r="AY947" s="258" t="s">
        <v>157</v>
      </c>
    </row>
    <row r="948" s="1" customFormat="1" ht="16.5" customHeight="1">
      <c r="B948" s="47"/>
      <c r="C948" s="222" t="s">
        <v>1161</v>
      </c>
      <c r="D948" s="222" t="s">
        <v>160</v>
      </c>
      <c r="E948" s="223" t="s">
        <v>1162</v>
      </c>
      <c r="F948" s="224" t="s">
        <v>1163</v>
      </c>
      <c r="G948" s="225" t="s">
        <v>281</v>
      </c>
      <c r="H948" s="226">
        <v>29.878</v>
      </c>
      <c r="I948" s="227"/>
      <c r="J948" s="228">
        <f>ROUND(I948*H948,2)</f>
        <v>0</v>
      </c>
      <c r="K948" s="224" t="s">
        <v>164</v>
      </c>
      <c r="L948" s="73"/>
      <c r="M948" s="229" t="s">
        <v>80</v>
      </c>
      <c r="N948" s="230" t="s">
        <v>52</v>
      </c>
      <c r="O948" s="48"/>
      <c r="P948" s="231">
        <f>O948*H948</f>
        <v>0</v>
      </c>
      <c r="Q948" s="231">
        <v>8.0000000000000007E-05</v>
      </c>
      <c r="R948" s="231">
        <f>Q948*H948</f>
        <v>0.0023902400000000001</v>
      </c>
      <c r="S948" s="231">
        <v>0.017999999999999999</v>
      </c>
      <c r="T948" s="232">
        <f>S948*H948</f>
        <v>0.53780399999999995</v>
      </c>
      <c r="AR948" s="24" t="s">
        <v>177</v>
      </c>
      <c r="AT948" s="24" t="s">
        <v>160</v>
      </c>
      <c r="AU948" s="24" t="s">
        <v>92</v>
      </c>
      <c r="AY948" s="24" t="s">
        <v>157</v>
      </c>
      <c r="BE948" s="233">
        <f>IF(N948="základní",J948,0)</f>
        <v>0</v>
      </c>
      <c r="BF948" s="233">
        <f>IF(N948="snížená",J948,0)</f>
        <v>0</v>
      </c>
      <c r="BG948" s="233">
        <f>IF(N948="zákl. přenesená",J948,0)</f>
        <v>0</v>
      </c>
      <c r="BH948" s="233">
        <f>IF(N948="sníž. přenesená",J948,0)</f>
        <v>0</v>
      </c>
      <c r="BI948" s="233">
        <f>IF(N948="nulová",J948,0)</f>
        <v>0</v>
      </c>
      <c r="BJ948" s="24" t="s">
        <v>90</v>
      </c>
      <c r="BK948" s="233">
        <f>ROUND(I948*H948,2)</f>
        <v>0</v>
      </c>
      <c r="BL948" s="24" t="s">
        <v>177</v>
      </c>
      <c r="BM948" s="24" t="s">
        <v>1164</v>
      </c>
    </row>
    <row r="949" s="1" customFormat="1">
      <c r="B949" s="47"/>
      <c r="C949" s="75"/>
      <c r="D949" s="234" t="s">
        <v>167</v>
      </c>
      <c r="E949" s="75"/>
      <c r="F949" s="235" t="s">
        <v>1165</v>
      </c>
      <c r="G949" s="75"/>
      <c r="H949" s="75"/>
      <c r="I949" s="192"/>
      <c r="J949" s="75"/>
      <c r="K949" s="75"/>
      <c r="L949" s="73"/>
      <c r="M949" s="236"/>
      <c r="N949" s="48"/>
      <c r="O949" s="48"/>
      <c r="P949" s="48"/>
      <c r="Q949" s="48"/>
      <c r="R949" s="48"/>
      <c r="S949" s="48"/>
      <c r="T949" s="96"/>
      <c r="AT949" s="24" t="s">
        <v>167</v>
      </c>
      <c r="AU949" s="24" t="s">
        <v>92</v>
      </c>
    </row>
    <row r="950" s="11" customFormat="1">
      <c r="B950" s="237"/>
      <c r="C950" s="238"/>
      <c r="D950" s="234" t="s">
        <v>182</v>
      </c>
      <c r="E950" s="239" t="s">
        <v>80</v>
      </c>
      <c r="F950" s="240" t="s">
        <v>1166</v>
      </c>
      <c r="G950" s="238"/>
      <c r="H950" s="241">
        <v>29.878</v>
      </c>
      <c r="I950" s="242"/>
      <c r="J950" s="238"/>
      <c r="K950" s="238"/>
      <c r="L950" s="243"/>
      <c r="M950" s="244"/>
      <c r="N950" s="245"/>
      <c r="O950" s="245"/>
      <c r="P950" s="245"/>
      <c r="Q950" s="245"/>
      <c r="R950" s="245"/>
      <c r="S950" s="245"/>
      <c r="T950" s="246"/>
      <c r="AT950" s="247" t="s">
        <v>182</v>
      </c>
      <c r="AU950" s="247" t="s">
        <v>92</v>
      </c>
      <c r="AV950" s="11" t="s">
        <v>92</v>
      </c>
      <c r="AW950" s="11" t="s">
        <v>44</v>
      </c>
      <c r="AX950" s="11" t="s">
        <v>82</v>
      </c>
      <c r="AY950" s="247" t="s">
        <v>157</v>
      </c>
    </row>
    <row r="951" s="12" customFormat="1">
      <c r="B951" s="248"/>
      <c r="C951" s="249"/>
      <c r="D951" s="234" t="s">
        <v>182</v>
      </c>
      <c r="E951" s="250" t="s">
        <v>80</v>
      </c>
      <c r="F951" s="251" t="s">
        <v>183</v>
      </c>
      <c r="G951" s="249"/>
      <c r="H951" s="252">
        <v>29.878</v>
      </c>
      <c r="I951" s="253"/>
      <c r="J951" s="249"/>
      <c r="K951" s="249"/>
      <c r="L951" s="254"/>
      <c r="M951" s="255"/>
      <c r="N951" s="256"/>
      <c r="O951" s="256"/>
      <c r="P951" s="256"/>
      <c r="Q951" s="256"/>
      <c r="R951" s="256"/>
      <c r="S951" s="256"/>
      <c r="T951" s="257"/>
      <c r="AT951" s="258" t="s">
        <v>182</v>
      </c>
      <c r="AU951" s="258" t="s">
        <v>92</v>
      </c>
      <c r="AV951" s="12" t="s">
        <v>177</v>
      </c>
      <c r="AW951" s="12" t="s">
        <v>44</v>
      </c>
      <c r="AX951" s="12" t="s">
        <v>90</v>
      </c>
      <c r="AY951" s="258" t="s">
        <v>157</v>
      </c>
    </row>
    <row r="952" s="1" customFormat="1" ht="25.5" customHeight="1">
      <c r="B952" s="47"/>
      <c r="C952" s="222" t="s">
        <v>1167</v>
      </c>
      <c r="D952" s="222" t="s">
        <v>160</v>
      </c>
      <c r="E952" s="223" t="s">
        <v>1168</v>
      </c>
      <c r="F952" s="224" t="s">
        <v>1169</v>
      </c>
      <c r="G952" s="225" t="s">
        <v>281</v>
      </c>
      <c r="H952" s="226">
        <v>17.100000000000001</v>
      </c>
      <c r="I952" s="227"/>
      <c r="J952" s="228">
        <f>ROUND(I952*H952,2)</f>
        <v>0</v>
      </c>
      <c r="K952" s="224" t="s">
        <v>164</v>
      </c>
      <c r="L952" s="73"/>
      <c r="M952" s="229" t="s">
        <v>80</v>
      </c>
      <c r="N952" s="230" t="s">
        <v>52</v>
      </c>
      <c r="O952" s="48"/>
      <c r="P952" s="231">
        <f>O952*H952</f>
        <v>0</v>
      </c>
      <c r="Q952" s="231">
        <v>8.0000000000000007E-05</v>
      </c>
      <c r="R952" s="231">
        <f>Q952*H952</f>
        <v>0.0013680000000000003</v>
      </c>
      <c r="S952" s="231">
        <v>0</v>
      </c>
      <c r="T952" s="232">
        <f>S952*H952</f>
        <v>0</v>
      </c>
      <c r="AR952" s="24" t="s">
        <v>177</v>
      </c>
      <c r="AT952" s="24" t="s">
        <v>160</v>
      </c>
      <c r="AU952" s="24" t="s">
        <v>92</v>
      </c>
      <c r="AY952" s="24" t="s">
        <v>157</v>
      </c>
      <c r="BE952" s="233">
        <f>IF(N952="základní",J952,0)</f>
        <v>0</v>
      </c>
      <c r="BF952" s="233">
        <f>IF(N952="snížená",J952,0)</f>
        <v>0</v>
      </c>
      <c r="BG952" s="233">
        <f>IF(N952="zákl. přenesená",J952,0)</f>
        <v>0</v>
      </c>
      <c r="BH952" s="233">
        <f>IF(N952="sníž. přenesená",J952,0)</f>
        <v>0</v>
      </c>
      <c r="BI952" s="233">
        <f>IF(N952="nulová",J952,0)</f>
        <v>0</v>
      </c>
      <c r="BJ952" s="24" t="s">
        <v>90</v>
      </c>
      <c r="BK952" s="233">
        <f>ROUND(I952*H952,2)</f>
        <v>0</v>
      </c>
      <c r="BL952" s="24" t="s">
        <v>177</v>
      </c>
      <c r="BM952" s="24" t="s">
        <v>1170</v>
      </c>
    </row>
    <row r="953" s="1" customFormat="1">
      <c r="B953" s="47"/>
      <c r="C953" s="75"/>
      <c r="D953" s="234" t="s">
        <v>167</v>
      </c>
      <c r="E953" s="75"/>
      <c r="F953" s="235" t="s">
        <v>1171</v>
      </c>
      <c r="G953" s="75"/>
      <c r="H953" s="75"/>
      <c r="I953" s="192"/>
      <c r="J953" s="75"/>
      <c r="K953" s="75"/>
      <c r="L953" s="73"/>
      <c r="M953" s="236"/>
      <c r="N953" s="48"/>
      <c r="O953" s="48"/>
      <c r="P953" s="48"/>
      <c r="Q953" s="48"/>
      <c r="R953" s="48"/>
      <c r="S953" s="48"/>
      <c r="T953" s="96"/>
      <c r="AT953" s="24" t="s">
        <v>167</v>
      </c>
      <c r="AU953" s="24" t="s">
        <v>92</v>
      </c>
    </row>
    <row r="954" s="11" customFormat="1">
      <c r="B954" s="237"/>
      <c r="C954" s="238"/>
      <c r="D954" s="234" t="s">
        <v>182</v>
      </c>
      <c r="E954" s="239" t="s">
        <v>80</v>
      </c>
      <c r="F954" s="240" t="s">
        <v>1069</v>
      </c>
      <c r="G954" s="238"/>
      <c r="H954" s="241">
        <v>17.100000000000001</v>
      </c>
      <c r="I954" s="242"/>
      <c r="J954" s="238"/>
      <c r="K954" s="238"/>
      <c r="L954" s="243"/>
      <c r="M954" s="244"/>
      <c r="N954" s="245"/>
      <c r="O954" s="245"/>
      <c r="P954" s="245"/>
      <c r="Q954" s="245"/>
      <c r="R954" s="245"/>
      <c r="S954" s="245"/>
      <c r="T954" s="246"/>
      <c r="AT954" s="247" t="s">
        <v>182</v>
      </c>
      <c r="AU954" s="247" t="s">
        <v>92</v>
      </c>
      <c r="AV954" s="11" t="s">
        <v>92</v>
      </c>
      <c r="AW954" s="11" t="s">
        <v>44</v>
      </c>
      <c r="AX954" s="11" t="s">
        <v>82</v>
      </c>
      <c r="AY954" s="247" t="s">
        <v>157</v>
      </c>
    </row>
    <row r="955" s="12" customFormat="1">
      <c r="B955" s="248"/>
      <c r="C955" s="249"/>
      <c r="D955" s="234" t="s">
        <v>182</v>
      </c>
      <c r="E955" s="250" t="s">
        <v>80</v>
      </c>
      <c r="F955" s="251" t="s">
        <v>183</v>
      </c>
      <c r="G955" s="249"/>
      <c r="H955" s="252">
        <v>17.100000000000001</v>
      </c>
      <c r="I955" s="253"/>
      <c r="J955" s="249"/>
      <c r="K955" s="249"/>
      <c r="L955" s="254"/>
      <c r="M955" s="255"/>
      <c r="N955" s="256"/>
      <c r="O955" s="256"/>
      <c r="P955" s="256"/>
      <c r="Q955" s="256"/>
      <c r="R955" s="256"/>
      <c r="S955" s="256"/>
      <c r="T955" s="257"/>
      <c r="AT955" s="258" t="s">
        <v>182</v>
      </c>
      <c r="AU955" s="258" t="s">
        <v>92</v>
      </c>
      <c r="AV955" s="12" t="s">
        <v>177</v>
      </c>
      <c r="AW955" s="12" t="s">
        <v>44</v>
      </c>
      <c r="AX955" s="12" t="s">
        <v>90</v>
      </c>
      <c r="AY955" s="258" t="s">
        <v>157</v>
      </c>
    </row>
    <row r="956" s="1" customFormat="1" ht="16.5" customHeight="1">
      <c r="B956" s="47"/>
      <c r="C956" s="222" t="s">
        <v>1172</v>
      </c>
      <c r="D956" s="222" t="s">
        <v>160</v>
      </c>
      <c r="E956" s="223" t="s">
        <v>1173</v>
      </c>
      <c r="F956" s="224" t="s">
        <v>1174</v>
      </c>
      <c r="G956" s="225" t="s">
        <v>379</v>
      </c>
      <c r="H956" s="226">
        <v>202.51300000000001</v>
      </c>
      <c r="I956" s="227"/>
      <c r="J956" s="228">
        <f>ROUND(I956*H956,2)</f>
        <v>0</v>
      </c>
      <c r="K956" s="224" t="s">
        <v>164</v>
      </c>
      <c r="L956" s="73"/>
      <c r="M956" s="229" t="s">
        <v>80</v>
      </c>
      <c r="N956" s="230" t="s">
        <v>52</v>
      </c>
      <c r="O956" s="48"/>
      <c r="P956" s="231">
        <f>O956*H956</f>
        <v>0</v>
      </c>
      <c r="Q956" s="231">
        <v>0</v>
      </c>
      <c r="R956" s="231">
        <f>Q956*H956</f>
        <v>0</v>
      </c>
      <c r="S956" s="231">
        <v>0</v>
      </c>
      <c r="T956" s="232">
        <f>S956*H956</f>
        <v>0</v>
      </c>
      <c r="AR956" s="24" t="s">
        <v>177</v>
      </c>
      <c r="AT956" s="24" t="s">
        <v>160</v>
      </c>
      <c r="AU956" s="24" t="s">
        <v>92</v>
      </c>
      <c r="AY956" s="24" t="s">
        <v>157</v>
      </c>
      <c r="BE956" s="233">
        <f>IF(N956="základní",J956,0)</f>
        <v>0</v>
      </c>
      <c r="BF956" s="233">
        <f>IF(N956="snížená",J956,0)</f>
        <v>0</v>
      </c>
      <c r="BG956" s="233">
        <f>IF(N956="zákl. přenesená",J956,0)</f>
        <v>0</v>
      </c>
      <c r="BH956" s="233">
        <f>IF(N956="sníž. přenesená",J956,0)</f>
        <v>0</v>
      </c>
      <c r="BI956" s="233">
        <f>IF(N956="nulová",J956,0)</f>
        <v>0</v>
      </c>
      <c r="BJ956" s="24" t="s">
        <v>90</v>
      </c>
      <c r="BK956" s="233">
        <f>ROUND(I956*H956,2)</f>
        <v>0</v>
      </c>
      <c r="BL956" s="24" t="s">
        <v>177</v>
      </c>
      <c r="BM956" s="24" t="s">
        <v>1175</v>
      </c>
    </row>
    <row r="957" s="1" customFormat="1">
      <c r="B957" s="47"/>
      <c r="C957" s="75"/>
      <c r="D957" s="234" t="s">
        <v>167</v>
      </c>
      <c r="E957" s="75"/>
      <c r="F957" s="235" t="s">
        <v>1176</v>
      </c>
      <c r="G957" s="75"/>
      <c r="H957" s="75"/>
      <c r="I957" s="192"/>
      <c r="J957" s="75"/>
      <c r="K957" s="75"/>
      <c r="L957" s="73"/>
      <c r="M957" s="236"/>
      <c r="N957" s="48"/>
      <c r="O957" s="48"/>
      <c r="P957" s="48"/>
      <c r="Q957" s="48"/>
      <c r="R957" s="48"/>
      <c r="S957" s="48"/>
      <c r="T957" s="96"/>
      <c r="AT957" s="24" t="s">
        <v>167</v>
      </c>
      <c r="AU957" s="24" t="s">
        <v>92</v>
      </c>
    </row>
    <row r="958" s="11" customFormat="1">
      <c r="B958" s="237"/>
      <c r="C958" s="238"/>
      <c r="D958" s="234" t="s">
        <v>182</v>
      </c>
      <c r="E958" s="239" t="s">
        <v>80</v>
      </c>
      <c r="F958" s="240" t="s">
        <v>1177</v>
      </c>
      <c r="G958" s="238"/>
      <c r="H958" s="241">
        <v>202.51300000000001</v>
      </c>
      <c r="I958" s="242"/>
      <c r="J958" s="238"/>
      <c r="K958" s="238"/>
      <c r="L958" s="243"/>
      <c r="M958" s="244"/>
      <c r="N958" s="245"/>
      <c r="O958" s="245"/>
      <c r="P958" s="245"/>
      <c r="Q958" s="245"/>
      <c r="R958" s="245"/>
      <c r="S958" s="245"/>
      <c r="T958" s="246"/>
      <c r="AT958" s="247" t="s">
        <v>182</v>
      </c>
      <c r="AU958" s="247" t="s">
        <v>92</v>
      </c>
      <c r="AV958" s="11" t="s">
        <v>92</v>
      </c>
      <c r="AW958" s="11" t="s">
        <v>44</v>
      </c>
      <c r="AX958" s="11" t="s">
        <v>82</v>
      </c>
      <c r="AY958" s="247" t="s">
        <v>157</v>
      </c>
    </row>
    <row r="959" s="12" customFormat="1">
      <c r="B959" s="248"/>
      <c r="C959" s="249"/>
      <c r="D959" s="234" t="s">
        <v>182</v>
      </c>
      <c r="E959" s="250" t="s">
        <v>80</v>
      </c>
      <c r="F959" s="251" t="s">
        <v>183</v>
      </c>
      <c r="G959" s="249"/>
      <c r="H959" s="252">
        <v>202.51300000000001</v>
      </c>
      <c r="I959" s="253"/>
      <c r="J959" s="249"/>
      <c r="K959" s="249"/>
      <c r="L959" s="254"/>
      <c r="M959" s="255"/>
      <c r="N959" s="256"/>
      <c r="O959" s="256"/>
      <c r="P959" s="256"/>
      <c r="Q959" s="256"/>
      <c r="R959" s="256"/>
      <c r="S959" s="256"/>
      <c r="T959" s="257"/>
      <c r="AT959" s="258" t="s">
        <v>182</v>
      </c>
      <c r="AU959" s="258" t="s">
        <v>92</v>
      </c>
      <c r="AV959" s="12" t="s">
        <v>177</v>
      </c>
      <c r="AW959" s="12" t="s">
        <v>44</v>
      </c>
      <c r="AX959" s="12" t="s">
        <v>90</v>
      </c>
      <c r="AY959" s="258" t="s">
        <v>157</v>
      </c>
    </row>
    <row r="960" s="1" customFormat="1" ht="16.5" customHeight="1">
      <c r="B960" s="47"/>
      <c r="C960" s="222" t="s">
        <v>1178</v>
      </c>
      <c r="D960" s="222" t="s">
        <v>160</v>
      </c>
      <c r="E960" s="223" t="s">
        <v>1179</v>
      </c>
      <c r="F960" s="224" t="s">
        <v>1180</v>
      </c>
      <c r="G960" s="225" t="s">
        <v>379</v>
      </c>
      <c r="H960" s="226">
        <v>202.51300000000001</v>
      </c>
      <c r="I960" s="227"/>
      <c r="J960" s="228">
        <f>ROUND(I960*H960,2)</f>
        <v>0</v>
      </c>
      <c r="K960" s="224" t="s">
        <v>164</v>
      </c>
      <c r="L960" s="73"/>
      <c r="M960" s="229" t="s">
        <v>80</v>
      </c>
      <c r="N960" s="230" t="s">
        <v>52</v>
      </c>
      <c r="O960" s="48"/>
      <c r="P960" s="231">
        <f>O960*H960</f>
        <v>0</v>
      </c>
      <c r="Q960" s="231">
        <v>0</v>
      </c>
      <c r="R960" s="231">
        <f>Q960*H960</f>
        <v>0</v>
      </c>
      <c r="S960" s="231">
        <v>0</v>
      </c>
      <c r="T960" s="232">
        <f>S960*H960</f>
        <v>0</v>
      </c>
      <c r="AR960" s="24" t="s">
        <v>177</v>
      </c>
      <c r="AT960" s="24" t="s">
        <v>160</v>
      </c>
      <c r="AU960" s="24" t="s">
        <v>92</v>
      </c>
      <c r="AY960" s="24" t="s">
        <v>157</v>
      </c>
      <c r="BE960" s="233">
        <f>IF(N960="základní",J960,0)</f>
        <v>0</v>
      </c>
      <c r="BF960" s="233">
        <f>IF(N960="snížená",J960,0)</f>
        <v>0</v>
      </c>
      <c r="BG960" s="233">
        <f>IF(N960="zákl. přenesená",J960,0)</f>
        <v>0</v>
      </c>
      <c r="BH960" s="233">
        <f>IF(N960="sníž. přenesená",J960,0)</f>
        <v>0</v>
      </c>
      <c r="BI960" s="233">
        <f>IF(N960="nulová",J960,0)</f>
        <v>0</v>
      </c>
      <c r="BJ960" s="24" t="s">
        <v>90</v>
      </c>
      <c r="BK960" s="233">
        <f>ROUND(I960*H960,2)</f>
        <v>0</v>
      </c>
      <c r="BL960" s="24" t="s">
        <v>177</v>
      </c>
      <c r="BM960" s="24" t="s">
        <v>1181</v>
      </c>
    </row>
    <row r="961" s="1" customFormat="1">
      <c r="B961" s="47"/>
      <c r="C961" s="75"/>
      <c r="D961" s="234" t="s">
        <v>167</v>
      </c>
      <c r="E961" s="75"/>
      <c r="F961" s="235" t="s">
        <v>1176</v>
      </c>
      <c r="G961" s="75"/>
      <c r="H961" s="75"/>
      <c r="I961" s="192"/>
      <c r="J961" s="75"/>
      <c r="K961" s="75"/>
      <c r="L961" s="73"/>
      <c r="M961" s="236"/>
      <c r="N961" s="48"/>
      <c r="O961" s="48"/>
      <c r="P961" s="48"/>
      <c r="Q961" s="48"/>
      <c r="R961" s="48"/>
      <c r="S961" s="48"/>
      <c r="T961" s="96"/>
      <c r="AT961" s="24" t="s">
        <v>167</v>
      </c>
      <c r="AU961" s="24" t="s">
        <v>92</v>
      </c>
    </row>
    <row r="962" s="11" customFormat="1">
      <c r="B962" s="237"/>
      <c r="C962" s="238"/>
      <c r="D962" s="234" t="s">
        <v>182</v>
      </c>
      <c r="E962" s="239" t="s">
        <v>80</v>
      </c>
      <c r="F962" s="240" t="s">
        <v>1177</v>
      </c>
      <c r="G962" s="238"/>
      <c r="H962" s="241">
        <v>202.51300000000001</v>
      </c>
      <c r="I962" s="242"/>
      <c r="J962" s="238"/>
      <c r="K962" s="238"/>
      <c r="L962" s="243"/>
      <c r="M962" s="244"/>
      <c r="N962" s="245"/>
      <c r="O962" s="245"/>
      <c r="P962" s="245"/>
      <c r="Q962" s="245"/>
      <c r="R962" s="245"/>
      <c r="S962" s="245"/>
      <c r="T962" s="246"/>
      <c r="AT962" s="247" t="s">
        <v>182</v>
      </c>
      <c r="AU962" s="247" t="s">
        <v>92</v>
      </c>
      <c r="AV962" s="11" t="s">
        <v>92</v>
      </c>
      <c r="AW962" s="11" t="s">
        <v>44</v>
      </c>
      <c r="AX962" s="11" t="s">
        <v>82</v>
      </c>
      <c r="AY962" s="247" t="s">
        <v>157</v>
      </c>
    </row>
    <row r="963" s="12" customFormat="1">
      <c r="B963" s="248"/>
      <c r="C963" s="249"/>
      <c r="D963" s="234" t="s">
        <v>182</v>
      </c>
      <c r="E963" s="250" t="s">
        <v>80</v>
      </c>
      <c r="F963" s="251" t="s">
        <v>183</v>
      </c>
      <c r="G963" s="249"/>
      <c r="H963" s="252">
        <v>202.51300000000001</v>
      </c>
      <c r="I963" s="253"/>
      <c r="J963" s="249"/>
      <c r="K963" s="249"/>
      <c r="L963" s="254"/>
      <c r="M963" s="255"/>
      <c r="N963" s="256"/>
      <c r="O963" s="256"/>
      <c r="P963" s="256"/>
      <c r="Q963" s="256"/>
      <c r="R963" s="256"/>
      <c r="S963" s="256"/>
      <c r="T963" s="257"/>
      <c r="AT963" s="258" t="s">
        <v>182</v>
      </c>
      <c r="AU963" s="258" t="s">
        <v>92</v>
      </c>
      <c r="AV963" s="12" t="s">
        <v>177</v>
      </c>
      <c r="AW963" s="12" t="s">
        <v>44</v>
      </c>
      <c r="AX963" s="12" t="s">
        <v>90</v>
      </c>
      <c r="AY963" s="258" t="s">
        <v>157</v>
      </c>
    </row>
    <row r="964" s="1" customFormat="1" ht="25.5" customHeight="1">
      <c r="B964" s="47"/>
      <c r="C964" s="222" t="s">
        <v>1182</v>
      </c>
      <c r="D964" s="222" t="s">
        <v>160</v>
      </c>
      <c r="E964" s="223" t="s">
        <v>1183</v>
      </c>
      <c r="F964" s="224" t="s">
        <v>1184</v>
      </c>
      <c r="G964" s="225" t="s">
        <v>379</v>
      </c>
      <c r="H964" s="226">
        <v>202.51300000000001</v>
      </c>
      <c r="I964" s="227"/>
      <c r="J964" s="228">
        <f>ROUND(I964*H964,2)</f>
        <v>0</v>
      </c>
      <c r="K964" s="224" t="s">
        <v>164</v>
      </c>
      <c r="L964" s="73"/>
      <c r="M964" s="229" t="s">
        <v>80</v>
      </c>
      <c r="N964" s="230" t="s">
        <v>52</v>
      </c>
      <c r="O964" s="48"/>
      <c r="P964" s="231">
        <f>O964*H964</f>
        <v>0</v>
      </c>
      <c r="Q964" s="231">
        <v>0</v>
      </c>
      <c r="R964" s="231">
        <f>Q964*H964</f>
        <v>0</v>
      </c>
      <c r="S964" s="231">
        <v>0.0106</v>
      </c>
      <c r="T964" s="232">
        <f>S964*H964</f>
        <v>2.1466378000000002</v>
      </c>
      <c r="AR964" s="24" t="s">
        <v>177</v>
      </c>
      <c r="AT964" s="24" t="s">
        <v>160</v>
      </c>
      <c r="AU964" s="24" t="s">
        <v>92</v>
      </c>
      <c r="AY964" s="24" t="s">
        <v>157</v>
      </c>
      <c r="BE964" s="233">
        <f>IF(N964="základní",J964,0)</f>
        <v>0</v>
      </c>
      <c r="BF964" s="233">
        <f>IF(N964="snížená",J964,0)</f>
        <v>0</v>
      </c>
      <c r="BG964" s="233">
        <f>IF(N964="zákl. přenesená",J964,0)</f>
        <v>0</v>
      </c>
      <c r="BH964" s="233">
        <f>IF(N964="sníž. přenesená",J964,0)</f>
        <v>0</v>
      </c>
      <c r="BI964" s="233">
        <f>IF(N964="nulová",J964,0)</f>
        <v>0</v>
      </c>
      <c r="BJ964" s="24" t="s">
        <v>90</v>
      </c>
      <c r="BK964" s="233">
        <f>ROUND(I964*H964,2)</f>
        <v>0</v>
      </c>
      <c r="BL964" s="24" t="s">
        <v>177</v>
      </c>
      <c r="BM964" s="24" t="s">
        <v>1185</v>
      </c>
    </row>
    <row r="965" s="1" customFormat="1">
      <c r="B965" s="47"/>
      <c r="C965" s="75"/>
      <c r="D965" s="234" t="s">
        <v>167</v>
      </c>
      <c r="E965" s="75"/>
      <c r="F965" s="235" t="s">
        <v>1176</v>
      </c>
      <c r="G965" s="75"/>
      <c r="H965" s="75"/>
      <c r="I965" s="192"/>
      <c r="J965" s="75"/>
      <c r="K965" s="75"/>
      <c r="L965" s="73"/>
      <c r="M965" s="236"/>
      <c r="N965" s="48"/>
      <c r="O965" s="48"/>
      <c r="P965" s="48"/>
      <c r="Q965" s="48"/>
      <c r="R965" s="48"/>
      <c r="S965" s="48"/>
      <c r="T965" s="96"/>
      <c r="AT965" s="24" t="s">
        <v>167</v>
      </c>
      <c r="AU965" s="24" t="s">
        <v>92</v>
      </c>
    </row>
    <row r="966" s="11" customFormat="1">
      <c r="B966" s="237"/>
      <c r="C966" s="238"/>
      <c r="D966" s="234" t="s">
        <v>182</v>
      </c>
      <c r="E966" s="239" t="s">
        <v>80</v>
      </c>
      <c r="F966" s="240" t="s">
        <v>1177</v>
      </c>
      <c r="G966" s="238"/>
      <c r="H966" s="241">
        <v>202.51300000000001</v>
      </c>
      <c r="I966" s="242"/>
      <c r="J966" s="238"/>
      <c r="K966" s="238"/>
      <c r="L966" s="243"/>
      <c r="M966" s="244"/>
      <c r="N966" s="245"/>
      <c r="O966" s="245"/>
      <c r="P966" s="245"/>
      <c r="Q966" s="245"/>
      <c r="R966" s="245"/>
      <c r="S966" s="245"/>
      <c r="T966" s="246"/>
      <c r="AT966" s="247" t="s">
        <v>182</v>
      </c>
      <c r="AU966" s="247" t="s">
        <v>92</v>
      </c>
      <c r="AV966" s="11" t="s">
        <v>92</v>
      </c>
      <c r="AW966" s="11" t="s">
        <v>44</v>
      </c>
      <c r="AX966" s="11" t="s">
        <v>82</v>
      </c>
      <c r="AY966" s="247" t="s">
        <v>157</v>
      </c>
    </row>
    <row r="967" s="12" customFormat="1">
      <c r="B967" s="248"/>
      <c r="C967" s="249"/>
      <c r="D967" s="234" t="s">
        <v>182</v>
      </c>
      <c r="E967" s="250" t="s">
        <v>80</v>
      </c>
      <c r="F967" s="251" t="s">
        <v>183</v>
      </c>
      <c r="G967" s="249"/>
      <c r="H967" s="252">
        <v>202.51300000000001</v>
      </c>
      <c r="I967" s="253"/>
      <c r="J967" s="249"/>
      <c r="K967" s="249"/>
      <c r="L967" s="254"/>
      <c r="M967" s="255"/>
      <c r="N967" s="256"/>
      <c r="O967" s="256"/>
      <c r="P967" s="256"/>
      <c r="Q967" s="256"/>
      <c r="R967" s="256"/>
      <c r="S967" s="256"/>
      <c r="T967" s="257"/>
      <c r="AT967" s="258" t="s">
        <v>182</v>
      </c>
      <c r="AU967" s="258" t="s">
        <v>92</v>
      </c>
      <c r="AV967" s="12" t="s">
        <v>177</v>
      </c>
      <c r="AW967" s="12" t="s">
        <v>44</v>
      </c>
      <c r="AX967" s="12" t="s">
        <v>90</v>
      </c>
      <c r="AY967" s="258" t="s">
        <v>157</v>
      </c>
    </row>
    <row r="968" s="1" customFormat="1" ht="25.5" customHeight="1">
      <c r="B968" s="47"/>
      <c r="C968" s="222" t="s">
        <v>1186</v>
      </c>
      <c r="D968" s="222" t="s">
        <v>160</v>
      </c>
      <c r="E968" s="223" t="s">
        <v>1187</v>
      </c>
      <c r="F968" s="224" t="s">
        <v>1188</v>
      </c>
      <c r="G968" s="225" t="s">
        <v>379</v>
      </c>
      <c r="H968" s="226">
        <v>202.51300000000001</v>
      </c>
      <c r="I968" s="227"/>
      <c r="J968" s="228">
        <f>ROUND(I968*H968,2)</f>
        <v>0</v>
      </c>
      <c r="K968" s="224" t="s">
        <v>164</v>
      </c>
      <c r="L968" s="73"/>
      <c r="M968" s="229" t="s">
        <v>80</v>
      </c>
      <c r="N968" s="230" t="s">
        <v>52</v>
      </c>
      <c r="O968" s="48"/>
      <c r="P968" s="231">
        <f>O968*H968</f>
        <v>0</v>
      </c>
      <c r="Q968" s="231">
        <v>0.01162</v>
      </c>
      <c r="R968" s="231">
        <f>Q968*H968</f>
        <v>2.35320106</v>
      </c>
      <c r="S968" s="231">
        <v>0</v>
      </c>
      <c r="T968" s="232">
        <f>S968*H968</f>
        <v>0</v>
      </c>
      <c r="AR968" s="24" t="s">
        <v>177</v>
      </c>
      <c r="AT968" s="24" t="s">
        <v>160</v>
      </c>
      <c r="AU968" s="24" t="s">
        <v>92</v>
      </c>
      <c r="AY968" s="24" t="s">
        <v>157</v>
      </c>
      <c r="BE968" s="233">
        <f>IF(N968="základní",J968,0)</f>
        <v>0</v>
      </c>
      <c r="BF968" s="233">
        <f>IF(N968="snížená",J968,0)</f>
        <v>0</v>
      </c>
      <c r="BG968" s="233">
        <f>IF(N968="zákl. přenesená",J968,0)</f>
        <v>0</v>
      </c>
      <c r="BH968" s="233">
        <f>IF(N968="sníž. přenesená",J968,0)</f>
        <v>0</v>
      </c>
      <c r="BI968" s="233">
        <f>IF(N968="nulová",J968,0)</f>
        <v>0</v>
      </c>
      <c r="BJ968" s="24" t="s">
        <v>90</v>
      </c>
      <c r="BK968" s="233">
        <f>ROUND(I968*H968,2)</f>
        <v>0</v>
      </c>
      <c r="BL968" s="24" t="s">
        <v>177</v>
      </c>
      <c r="BM968" s="24" t="s">
        <v>1189</v>
      </c>
    </row>
    <row r="969" s="1" customFormat="1">
      <c r="B969" s="47"/>
      <c r="C969" s="75"/>
      <c r="D969" s="234" t="s">
        <v>167</v>
      </c>
      <c r="E969" s="75"/>
      <c r="F969" s="235" t="s">
        <v>1176</v>
      </c>
      <c r="G969" s="75"/>
      <c r="H969" s="75"/>
      <c r="I969" s="192"/>
      <c r="J969" s="75"/>
      <c r="K969" s="75"/>
      <c r="L969" s="73"/>
      <c r="M969" s="236"/>
      <c r="N969" s="48"/>
      <c r="O969" s="48"/>
      <c r="P969" s="48"/>
      <c r="Q969" s="48"/>
      <c r="R969" s="48"/>
      <c r="S969" s="48"/>
      <c r="T969" s="96"/>
      <c r="AT969" s="24" t="s">
        <v>167</v>
      </c>
      <c r="AU969" s="24" t="s">
        <v>92</v>
      </c>
    </row>
    <row r="970" s="11" customFormat="1">
      <c r="B970" s="237"/>
      <c r="C970" s="238"/>
      <c r="D970" s="234" t="s">
        <v>182</v>
      </c>
      <c r="E970" s="239" t="s">
        <v>80</v>
      </c>
      <c r="F970" s="240" t="s">
        <v>1177</v>
      </c>
      <c r="G970" s="238"/>
      <c r="H970" s="241">
        <v>202.51300000000001</v>
      </c>
      <c r="I970" s="242"/>
      <c r="J970" s="238"/>
      <c r="K970" s="238"/>
      <c r="L970" s="243"/>
      <c r="M970" s="244"/>
      <c r="N970" s="245"/>
      <c r="O970" s="245"/>
      <c r="P970" s="245"/>
      <c r="Q970" s="245"/>
      <c r="R970" s="245"/>
      <c r="S970" s="245"/>
      <c r="T970" s="246"/>
      <c r="AT970" s="247" t="s">
        <v>182</v>
      </c>
      <c r="AU970" s="247" t="s">
        <v>92</v>
      </c>
      <c r="AV970" s="11" t="s">
        <v>92</v>
      </c>
      <c r="AW970" s="11" t="s">
        <v>44</v>
      </c>
      <c r="AX970" s="11" t="s">
        <v>90</v>
      </c>
      <c r="AY970" s="247" t="s">
        <v>157</v>
      </c>
    </row>
    <row r="971" s="1" customFormat="1" ht="25.5" customHeight="1">
      <c r="B971" s="47"/>
      <c r="C971" s="222" t="s">
        <v>1190</v>
      </c>
      <c r="D971" s="222" t="s">
        <v>160</v>
      </c>
      <c r="E971" s="223" t="s">
        <v>1191</v>
      </c>
      <c r="F971" s="224" t="s">
        <v>1192</v>
      </c>
      <c r="G971" s="225" t="s">
        <v>379</v>
      </c>
      <c r="H971" s="226">
        <v>202.51300000000001</v>
      </c>
      <c r="I971" s="227"/>
      <c r="J971" s="228">
        <f>ROUND(I971*H971,2)</f>
        <v>0</v>
      </c>
      <c r="K971" s="224" t="s">
        <v>164</v>
      </c>
      <c r="L971" s="73"/>
      <c r="M971" s="229" t="s">
        <v>80</v>
      </c>
      <c r="N971" s="230" t="s">
        <v>52</v>
      </c>
      <c r="O971" s="48"/>
      <c r="P971" s="231">
        <f>O971*H971</f>
        <v>0</v>
      </c>
      <c r="Q971" s="231">
        <v>0</v>
      </c>
      <c r="R971" s="231">
        <f>Q971*H971</f>
        <v>0</v>
      </c>
      <c r="S971" s="231">
        <v>0</v>
      </c>
      <c r="T971" s="232">
        <f>S971*H971</f>
        <v>0</v>
      </c>
      <c r="AR971" s="24" t="s">
        <v>177</v>
      </c>
      <c r="AT971" s="24" t="s">
        <v>160</v>
      </c>
      <c r="AU971" s="24" t="s">
        <v>92</v>
      </c>
      <c r="AY971" s="24" t="s">
        <v>157</v>
      </c>
      <c r="BE971" s="233">
        <f>IF(N971="základní",J971,0)</f>
        <v>0</v>
      </c>
      <c r="BF971" s="233">
        <f>IF(N971="snížená",J971,0)</f>
        <v>0</v>
      </c>
      <c r="BG971" s="233">
        <f>IF(N971="zákl. přenesená",J971,0)</f>
        <v>0</v>
      </c>
      <c r="BH971" s="233">
        <f>IF(N971="sníž. přenesená",J971,0)</f>
        <v>0</v>
      </c>
      <c r="BI971" s="233">
        <f>IF(N971="nulová",J971,0)</f>
        <v>0</v>
      </c>
      <c r="BJ971" s="24" t="s">
        <v>90</v>
      </c>
      <c r="BK971" s="233">
        <f>ROUND(I971*H971,2)</f>
        <v>0</v>
      </c>
      <c r="BL971" s="24" t="s">
        <v>177</v>
      </c>
      <c r="BM971" s="24" t="s">
        <v>1193</v>
      </c>
    </row>
    <row r="972" s="1" customFormat="1">
      <c r="B972" s="47"/>
      <c r="C972" s="75"/>
      <c r="D972" s="234" t="s">
        <v>167</v>
      </c>
      <c r="E972" s="75"/>
      <c r="F972" s="235" t="s">
        <v>1176</v>
      </c>
      <c r="G972" s="75"/>
      <c r="H972" s="75"/>
      <c r="I972" s="192"/>
      <c r="J972" s="75"/>
      <c r="K972" s="75"/>
      <c r="L972" s="73"/>
      <c r="M972" s="236"/>
      <c r="N972" s="48"/>
      <c r="O972" s="48"/>
      <c r="P972" s="48"/>
      <c r="Q972" s="48"/>
      <c r="R972" s="48"/>
      <c r="S972" s="48"/>
      <c r="T972" s="96"/>
      <c r="AT972" s="24" t="s">
        <v>167</v>
      </c>
      <c r="AU972" s="24" t="s">
        <v>92</v>
      </c>
    </row>
    <row r="973" s="11" customFormat="1">
      <c r="B973" s="237"/>
      <c r="C973" s="238"/>
      <c r="D973" s="234" t="s">
        <v>182</v>
      </c>
      <c r="E973" s="239" t="s">
        <v>80</v>
      </c>
      <c r="F973" s="240" t="s">
        <v>1177</v>
      </c>
      <c r="G973" s="238"/>
      <c r="H973" s="241">
        <v>202.51300000000001</v>
      </c>
      <c r="I973" s="242"/>
      <c r="J973" s="238"/>
      <c r="K973" s="238"/>
      <c r="L973" s="243"/>
      <c r="M973" s="244"/>
      <c r="N973" s="245"/>
      <c r="O973" s="245"/>
      <c r="P973" s="245"/>
      <c r="Q973" s="245"/>
      <c r="R973" s="245"/>
      <c r="S973" s="245"/>
      <c r="T973" s="246"/>
      <c r="AT973" s="247" t="s">
        <v>182</v>
      </c>
      <c r="AU973" s="247" t="s">
        <v>92</v>
      </c>
      <c r="AV973" s="11" t="s">
        <v>92</v>
      </c>
      <c r="AW973" s="11" t="s">
        <v>44</v>
      </c>
      <c r="AX973" s="11" t="s">
        <v>82</v>
      </c>
      <c r="AY973" s="247" t="s">
        <v>157</v>
      </c>
    </row>
    <row r="974" s="12" customFormat="1">
      <c r="B974" s="248"/>
      <c r="C974" s="249"/>
      <c r="D974" s="234" t="s">
        <v>182</v>
      </c>
      <c r="E974" s="250" t="s">
        <v>80</v>
      </c>
      <c r="F974" s="251" t="s">
        <v>183</v>
      </c>
      <c r="G974" s="249"/>
      <c r="H974" s="252">
        <v>202.51300000000001</v>
      </c>
      <c r="I974" s="253"/>
      <c r="J974" s="249"/>
      <c r="K974" s="249"/>
      <c r="L974" s="254"/>
      <c r="M974" s="255"/>
      <c r="N974" s="256"/>
      <c r="O974" s="256"/>
      <c r="P974" s="256"/>
      <c r="Q974" s="256"/>
      <c r="R974" s="256"/>
      <c r="S974" s="256"/>
      <c r="T974" s="257"/>
      <c r="AT974" s="258" t="s">
        <v>182</v>
      </c>
      <c r="AU974" s="258" t="s">
        <v>92</v>
      </c>
      <c r="AV974" s="12" t="s">
        <v>177</v>
      </c>
      <c r="AW974" s="12" t="s">
        <v>44</v>
      </c>
      <c r="AX974" s="12" t="s">
        <v>90</v>
      </c>
      <c r="AY974" s="258" t="s">
        <v>157</v>
      </c>
    </row>
    <row r="975" s="1" customFormat="1" ht="25.5" customHeight="1">
      <c r="B975" s="47"/>
      <c r="C975" s="222" t="s">
        <v>1194</v>
      </c>
      <c r="D975" s="222" t="s">
        <v>160</v>
      </c>
      <c r="E975" s="223" t="s">
        <v>1195</v>
      </c>
      <c r="F975" s="224" t="s">
        <v>1196</v>
      </c>
      <c r="G975" s="225" t="s">
        <v>379</v>
      </c>
      <c r="H975" s="226">
        <v>202.51300000000001</v>
      </c>
      <c r="I975" s="227"/>
      <c r="J975" s="228">
        <f>ROUND(I975*H975,2)</f>
        <v>0</v>
      </c>
      <c r="K975" s="224" t="s">
        <v>164</v>
      </c>
      <c r="L975" s="73"/>
      <c r="M975" s="229" t="s">
        <v>80</v>
      </c>
      <c r="N975" s="230" t="s">
        <v>52</v>
      </c>
      <c r="O975" s="48"/>
      <c r="P975" s="231">
        <f>O975*H975</f>
        <v>0</v>
      </c>
      <c r="Q975" s="231">
        <v>0</v>
      </c>
      <c r="R975" s="231">
        <f>Q975*H975</f>
        <v>0</v>
      </c>
      <c r="S975" s="231">
        <v>0</v>
      </c>
      <c r="T975" s="232">
        <f>S975*H975</f>
        <v>0</v>
      </c>
      <c r="AR975" s="24" t="s">
        <v>177</v>
      </c>
      <c r="AT975" s="24" t="s">
        <v>160</v>
      </c>
      <c r="AU975" s="24" t="s">
        <v>92</v>
      </c>
      <c r="AY975" s="24" t="s">
        <v>157</v>
      </c>
      <c r="BE975" s="233">
        <f>IF(N975="základní",J975,0)</f>
        <v>0</v>
      </c>
      <c r="BF975" s="233">
        <f>IF(N975="snížená",J975,0)</f>
        <v>0</v>
      </c>
      <c r="BG975" s="233">
        <f>IF(N975="zákl. přenesená",J975,0)</f>
        <v>0</v>
      </c>
      <c r="BH975" s="233">
        <f>IF(N975="sníž. přenesená",J975,0)</f>
        <v>0</v>
      </c>
      <c r="BI975" s="233">
        <f>IF(N975="nulová",J975,0)</f>
        <v>0</v>
      </c>
      <c r="BJ975" s="24" t="s">
        <v>90</v>
      </c>
      <c r="BK975" s="233">
        <f>ROUND(I975*H975,2)</f>
        <v>0</v>
      </c>
      <c r="BL975" s="24" t="s">
        <v>177</v>
      </c>
      <c r="BM975" s="24" t="s">
        <v>1197</v>
      </c>
    </row>
    <row r="976" s="1" customFormat="1">
      <c r="B976" s="47"/>
      <c r="C976" s="75"/>
      <c r="D976" s="234" t="s">
        <v>167</v>
      </c>
      <c r="E976" s="75"/>
      <c r="F976" s="235" t="s">
        <v>1176</v>
      </c>
      <c r="G976" s="75"/>
      <c r="H976" s="75"/>
      <c r="I976" s="192"/>
      <c r="J976" s="75"/>
      <c r="K976" s="75"/>
      <c r="L976" s="73"/>
      <c r="M976" s="236"/>
      <c r="N976" s="48"/>
      <c r="O976" s="48"/>
      <c r="P976" s="48"/>
      <c r="Q976" s="48"/>
      <c r="R976" s="48"/>
      <c r="S976" s="48"/>
      <c r="T976" s="96"/>
      <c r="AT976" s="24" t="s">
        <v>167</v>
      </c>
      <c r="AU976" s="24" t="s">
        <v>92</v>
      </c>
    </row>
    <row r="977" s="11" customFormat="1">
      <c r="B977" s="237"/>
      <c r="C977" s="238"/>
      <c r="D977" s="234" t="s">
        <v>182</v>
      </c>
      <c r="E977" s="239" t="s">
        <v>80</v>
      </c>
      <c r="F977" s="240" t="s">
        <v>1177</v>
      </c>
      <c r="G977" s="238"/>
      <c r="H977" s="241">
        <v>202.51300000000001</v>
      </c>
      <c r="I977" s="242"/>
      <c r="J977" s="238"/>
      <c r="K977" s="238"/>
      <c r="L977" s="243"/>
      <c r="M977" s="244"/>
      <c r="N977" s="245"/>
      <c r="O977" s="245"/>
      <c r="P977" s="245"/>
      <c r="Q977" s="245"/>
      <c r="R977" s="245"/>
      <c r="S977" s="245"/>
      <c r="T977" s="246"/>
      <c r="AT977" s="247" t="s">
        <v>182</v>
      </c>
      <c r="AU977" s="247" t="s">
        <v>92</v>
      </c>
      <c r="AV977" s="11" t="s">
        <v>92</v>
      </c>
      <c r="AW977" s="11" t="s">
        <v>44</v>
      </c>
      <c r="AX977" s="11" t="s">
        <v>82</v>
      </c>
      <c r="AY977" s="247" t="s">
        <v>157</v>
      </c>
    </row>
    <row r="978" s="12" customFormat="1">
      <c r="B978" s="248"/>
      <c r="C978" s="249"/>
      <c r="D978" s="234" t="s">
        <v>182</v>
      </c>
      <c r="E978" s="250" t="s">
        <v>80</v>
      </c>
      <c r="F978" s="251" t="s">
        <v>183</v>
      </c>
      <c r="G978" s="249"/>
      <c r="H978" s="252">
        <v>202.51300000000001</v>
      </c>
      <c r="I978" s="253"/>
      <c r="J978" s="249"/>
      <c r="K978" s="249"/>
      <c r="L978" s="254"/>
      <c r="M978" s="255"/>
      <c r="N978" s="256"/>
      <c r="O978" s="256"/>
      <c r="P978" s="256"/>
      <c r="Q978" s="256"/>
      <c r="R978" s="256"/>
      <c r="S978" s="256"/>
      <c r="T978" s="257"/>
      <c r="AT978" s="258" t="s">
        <v>182</v>
      </c>
      <c r="AU978" s="258" t="s">
        <v>92</v>
      </c>
      <c r="AV978" s="12" t="s">
        <v>177</v>
      </c>
      <c r="AW978" s="12" t="s">
        <v>44</v>
      </c>
      <c r="AX978" s="12" t="s">
        <v>90</v>
      </c>
      <c r="AY978" s="258" t="s">
        <v>157</v>
      </c>
    </row>
    <row r="979" s="1" customFormat="1" ht="25.5" customHeight="1">
      <c r="B979" s="47"/>
      <c r="C979" s="222" t="s">
        <v>1198</v>
      </c>
      <c r="D979" s="222" t="s">
        <v>160</v>
      </c>
      <c r="E979" s="223" t="s">
        <v>1199</v>
      </c>
      <c r="F979" s="224" t="s">
        <v>1200</v>
      </c>
      <c r="G979" s="225" t="s">
        <v>379</v>
      </c>
      <c r="H979" s="226">
        <v>202.51300000000001</v>
      </c>
      <c r="I979" s="227"/>
      <c r="J979" s="228">
        <f>ROUND(I979*H979,2)</f>
        <v>0</v>
      </c>
      <c r="K979" s="224" t="s">
        <v>164</v>
      </c>
      <c r="L979" s="73"/>
      <c r="M979" s="229" t="s">
        <v>80</v>
      </c>
      <c r="N979" s="230" t="s">
        <v>52</v>
      </c>
      <c r="O979" s="48"/>
      <c r="P979" s="231">
        <f>O979*H979</f>
        <v>0</v>
      </c>
      <c r="Q979" s="231">
        <v>0</v>
      </c>
      <c r="R979" s="231">
        <f>Q979*H979</f>
        <v>0</v>
      </c>
      <c r="S979" s="231">
        <v>0</v>
      </c>
      <c r="T979" s="232">
        <f>S979*H979</f>
        <v>0</v>
      </c>
      <c r="AR979" s="24" t="s">
        <v>177</v>
      </c>
      <c r="AT979" s="24" t="s">
        <v>160</v>
      </c>
      <c r="AU979" s="24" t="s">
        <v>92</v>
      </c>
      <c r="AY979" s="24" t="s">
        <v>157</v>
      </c>
      <c r="BE979" s="233">
        <f>IF(N979="základní",J979,0)</f>
        <v>0</v>
      </c>
      <c r="BF979" s="233">
        <f>IF(N979="snížená",J979,0)</f>
        <v>0</v>
      </c>
      <c r="BG979" s="233">
        <f>IF(N979="zákl. přenesená",J979,0)</f>
        <v>0</v>
      </c>
      <c r="BH979" s="233">
        <f>IF(N979="sníž. přenesená",J979,0)</f>
        <v>0</v>
      </c>
      <c r="BI979" s="233">
        <f>IF(N979="nulová",J979,0)</f>
        <v>0</v>
      </c>
      <c r="BJ979" s="24" t="s">
        <v>90</v>
      </c>
      <c r="BK979" s="233">
        <f>ROUND(I979*H979,2)</f>
        <v>0</v>
      </c>
      <c r="BL979" s="24" t="s">
        <v>177</v>
      </c>
      <c r="BM979" s="24" t="s">
        <v>1201</v>
      </c>
    </row>
    <row r="980" s="1" customFormat="1">
      <c r="B980" s="47"/>
      <c r="C980" s="75"/>
      <c r="D980" s="234" t="s">
        <v>167</v>
      </c>
      <c r="E980" s="75"/>
      <c r="F980" s="235" t="s">
        <v>1176</v>
      </c>
      <c r="G980" s="75"/>
      <c r="H980" s="75"/>
      <c r="I980" s="192"/>
      <c r="J980" s="75"/>
      <c r="K980" s="75"/>
      <c r="L980" s="73"/>
      <c r="M980" s="236"/>
      <c r="N980" s="48"/>
      <c r="O980" s="48"/>
      <c r="P980" s="48"/>
      <c r="Q980" s="48"/>
      <c r="R980" s="48"/>
      <c r="S980" s="48"/>
      <c r="T980" s="96"/>
      <c r="AT980" s="24" t="s">
        <v>167</v>
      </c>
      <c r="AU980" s="24" t="s">
        <v>92</v>
      </c>
    </row>
    <row r="981" s="11" customFormat="1">
      <c r="B981" s="237"/>
      <c r="C981" s="238"/>
      <c r="D981" s="234" t="s">
        <v>182</v>
      </c>
      <c r="E981" s="239" t="s">
        <v>80</v>
      </c>
      <c r="F981" s="240" t="s">
        <v>1177</v>
      </c>
      <c r="G981" s="238"/>
      <c r="H981" s="241">
        <v>202.51300000000001</v>
      </c>
      <c r="I981" s="242"/>
      <c r="J981" s="238"/>
      <c r="K981" s="238"/>
      <c r="L981" s="243"/>
      <c r="M981" s="244"/>
      <c r="N981" s="245"/>
      <c r="O981" s="245"/>
      <c r="P981" s="245"/>
      <c r="Q981" s="245"/>
      <c r="R981" s="245"/>
      <c r="S981" s="245"/>
      <c r="T981" s="246"/>
      <c r="AT981" s="247" t="s">
        <v>182</v>
      </c>
      <c r="AU981" s="247" t="s">
        <v>92</v>
      </c>
      <c r="AV981" s="11" t="s">
        <v>92</v>
      </c>
      <c r="AW981" s="11" t="s">
        <v>44</v>
      </c>
      <c r="AX981" s="11" t="s">
        <v>82</v>
      </c>
      <c r="AY981" s="247" t="s">
        <v>157</v>
      </c>
    </row>
    <row r="982" s="12" customFormat="1">
      <c r="B982" s="248"/>
      <c r="C982" s="249"/>
      <c r="D982" s="234" t="s">
        <v>182</v>
      </c>
      <c r="E982" s="250" t="s">
        <v>80</v>
      </c>
      <c r="F982" s="251" t="s">
        <v>183</v>
      </c>
      <c r="G982" s="249"/>
      <c r="H982" s="252">
        <v>202.51300000000001</v>
      </c>
      <c r="I982" s="253"/>
      <c r="J982" s="249"/>
      <c r="K982" s="249"/>
      <c r="L982" s="254"/>
      <c r="M982" s="255"/>
      <c r="N982" s="256"/>
      <c r="O982" s="256"/>
      <c r="P982" s="256"/>
      <c r="Q982" s="256"/>
      <c r="R982" s="256"/>
      <c r="S982" s="256"/>
      <c r="T982" s="257"/>
      <c r="AT982" s="258" t="s">
        <v>182</v>
      </c>
      <c r="AU982" s="258" t="s">
        <v>92</v>
      </c>
      <c r="AV982" s="12" t="s">
        <v>177</v>
      </c>
      <c r="AW982" s="12" t="s">
        <v>44</v>
      </c>
      <c r="AX982" s="12" t="s">
        <v>90</v>
      </c>
      <c r="AY982" s="258" t="s">
        <v>157</v>
      </c>
    </row>
    <row r="983" s="1" customFormat="1" ht="25.5" customHeight="1">
      <c r="B983" s="47"/>
      <c r="C983" s="222" t="s">
        <v>1202</v>
      </c>
      <c r="D983" s="222" t="s">
        <v>160</v>
      </c>
      <c r="E983" s="223" t="s">
        <v>1203</v>
      </c>
      <c r="F983" s="224" t="s">
        <v>1204</v>
      </c>
      <c r="G983" s="225" t="s">
        <v>281</v>
      </c>
      <c r="H983" s="226">
        <v>22.800000000000001</v>
      </c>
      <c r="I983" s="227"/>
      <c r="J983" s="228">
        <f>ROUND(I983*H983,2)</f>
        <v>0</v>
      </c>
      <c r="K983" s="224" t="s">
        <v>164</v>
      </c>
      <c r="L983" s="73"/>
      <c r="M983" s="229" t="s">
        <v>80</v>
      </c>
      <c r="N983" s="230" t="s">
        <v>52</v>
      </c>
      <c r="O983" s="48"/>
      <c r="P983" s="231">
        <f>O983*H983</f>
        <v>0</v>
      </c>
      <c r="Q983" s="231">
        <v>0.00040000000000000002</v>
      </c>
      <c r="R983" s="231">
        <f>Q983*H983</f>
        <v>0.0091200000000000014</v>
      </c>
      <c r="S983" s="231">
        <v>0.001</v>
      </c>
      <c r="T983" s="232">
        <f>S983*H983</f>
        <v>0.022800000000000001</v>
      </c>
      <c r="AR983" s="24" t="s">
        <v>177</v>
      </c>
      <c r="AT983" s="24" t="s">
        <v>160</v>
      </c>
      <c r="AU983" s="24" t="s">
        <v>92</v>
      </c>
      <c r="AY983" s="24" t="s">
        <v>157</v>
      </c>
      <c r="BE983" s="233">
        <f>IF(N983="základní",J983,0)</f>
        <v>0</v>
      </c>
      <c r="BF983" s="233">
        <f>IF(N983="snížená",J983,0)</f>
        <v>0</v>
      </c>
      <c r="BG983" s="233">
        <f>IF(N983="zákl. přenesená",J983,0)</f>
        <v>0</v>
      </c>
      <c r="BH983" s="233">
        <f>IF(N983="sníž. přenesená",J983,0)</f>
        <v>0</v>
      </c>
      <c r="BI983" s="233">
        <f>IF(N983="nulová",J983,0)</f>
        <v>0</v>
      </c>
      <c r="BJ983" s="24" t="s">
        <v>90</v>
      </c>
      <c r="BK983" s="233">
        <f>ROUND(I983*H983,2)</f>
        <v>0</v>
      </c>
      <c r="BL983" s="24" t="s">
        <v>177</v>
      </c>
      <c r="BM983" s="24" t="s">
        <v>1205</v>
      </c>
    </row>
    <row r="984" s="1" customFormat="1">
      <c r="B984" s="47"/>
      <c r="C984" s="75"/>
      <c r="D984" s="234" t="s">
        <v>167</v>
      </c>
      <c r="E984" s="75"/>
      <c r="F984" s="235" t="s">
        <v>1206</v>
      </c>
      <c r="G984" s="75"/>
      <c r="H984" s="75"/>
      <c r="I984" s="192"/>
      <c r="J984" s="75"/>
      <c r="K984" s="75"/>
      <c r="L984" s="73"/>
      <c r="M984" s="236"/>
      <c r="N984" s="48"/>
      <c r="O984" s="48"/>
      <c r="P984" s="48"/>
      <c r="Q984" s="48"/>
      <c r="R984" s="48"/>
      <c r="S984" s="48"/>
      <c r="T984" s="96"/>
      <c r="AT984" s="24" t="s">
        <v>167</v>
      </c>
      <c r="AU984" s="24" t="s">
        <v>92</v>
      </c>
    </row>
    <row r="985" s="11" customFormat="1">
      <c r="B985" s="237"/>
      <c r="C985" s="238"/>
      <c r="D985" s="234" t="s">
        <v>182</v>
      </c>
      <c r="E985" s="239" t="s">
        <v>80</v>
      </c>
      <c r="F985" s="240" t="s">
        <v>1207</v>
      </c>
      <c r="G985" s="238"/>
      <c r="H985" s="241">
        <v>22.800000000000001</v>
      </c>
      <c r="I985" s="242"/>
      <c r="J985" s="238"/>
      <c r="K985" s="238"/>
      <c r="L985" s="243"/>
      <c r="M985" s="244"/>
      <c r="N985" s="245"/>
      <c r="O985" s="245"/>
      <c r="P985" s="245"/>
      <c r="Q985" s="245"/>
      <c r="R985" s="245"/>
      <c r="S985" s="245"/>
      <c r="T985" s="246"/>
      <c r="AT985" s="247" t="s">
        <v>182</v>
      </c>
      <c r="AU985" s="247" t="s">
        <v>92</v>
      </c>
      <c r="AV985" s="11" t="s">
        <v>92</v>
      </c>
      <c r="AW985" s="11" t="s">
        <v>44</v>
      </c>
      <c r="AX985" s="11" t="s">
        <v>82</v>
      </c>
      <c r="AY985" s="247" t="s">
        <v>157</v>
      </c>
    </row>
    <row r="986" s="12" customFormat="1">
      <c r="B986" s="248"/>
      <c r="C986" s="249"/>
      <c r="D986" s="234" t="s">
        <v>182</v>
      </c>
      <c r="E986" s="250" t="s">
        <v>80</v>
      </c>
      <c r="F986" s="251" t="s">
        <v>183</v>
      </c>
      <c r="G986" s="249"/>
      <c r="H986" s="252">
        <v>22.800000000000001</v>
      </c>
      <c r="I986" s="253"/>
      <c r="J986" s="249"/>
      <c r="K986" s="249"/>
      <c r="L986" s="254"/>
      <c r="M986" s="255"/>
      <c r="N986" s="256"/>
      <c r="O986" s="256"/>
      <c r="P986" s="256"/>
      <c r="Q986" s="256"/>
      <c r="R986" s="256"/>
      <c r="S986" s="256"/>
      <c r="T986" s="257"/>
      <c r="AT986" s="258" t="s">
        <v>182</v>
      </c>
      <c r="AU986" s="258" t="s">
        <v>92</v>
      </c>
      <c r="AV986" s="12" t="s">
        <v>177</v>
      </c>
      <c r="AW986" s="12" t="s">
        <v>44</v>
      </c>
      <c r="AX986" s="12" t="s">
        <v>90</v>
      </c>
      <c r="AY986" s="258" t="s">
        <v>157</v>
      </c>
    </row>
    <row r="987" s="1" customFormat="1" ht="16.5" customHeight="1">
      <c r="B987" s="47"/>
      <c r="C987" s="263" t="s">
        <v>1208</v>
      </c>
      <c r="D987" s="263" t="s">
        <v>309</v>
      </c>
      <c r="E987" s="264" t="s">
        <v>1209</v>
      </c>
      <c r="F987" s="265" t="s">
        <v>1210</v>
      </c>
      <c r="G987" s="266" t="s">
        <v>505</v>
      </c>
      <c r="H987" s="267">
        <v>0.085999999999999993</v>
      </c>
      <c r="I987" s="268"/>
      <c r="J987" s="269">
        <f>ROUND(I987*H987,2)</f>
        <v>0</v>
      </c>
      <c r="K987" s="265" t="s">
        <v>164</v>
      </c>
      <c r="L987" s="270"/>
      <c r="M987" s="271" t="s">
        <v>80</v>
      </c>
      <c r="N987" s="272" t="s">
        <v>52</v>
      </c>
      <c r="O987" s="48"/>
      <c r="P987" s="231">
        <f>O987*H987</f>
        <v>0</v>
      </c>
      <c r="Q987" s="231">
        <v>1</v>
      </c>
      <c r="R987" s="231">
        <f>Q987*H987</f>
        <v>0.085999999999999993</v>
      </c>
      <c r="S987" s="231">
        <v>0</v>
      </c>
      <c r="T987" s="232">
        <f>S987*H987</f>
        <v>0</v>
      </c>
      <c r="AR987" s="24" t="s">
        <v>199</v>
      </c>
      <c r="AT987" s="24" t="s">
        <v>309</v>
      </c>
      <c r="AU987" s="24" t="s">
        <v>92</v>
      </c>
      <c r="AY987" s="24" t="s">
        <v>157</v>
      </c>
      <c r="BE987" s="233">
        <f>IF(N987="základní",J987,0)</f>
        <v>0</v>
      </c>
      <c r="BF987" s="233">
        <f>IF(N987="snížená",J987,0)</f>
        <v>0</v>
      </c>
      <c r="BG987" s="233">
        <f>IF(N987="zákl. přenesená",J987,0)</f>
        <v>0</v>
      </c>
      <c r="BH987" s="233">
        <f>IF(N987="sníž. přenesená",J987,0)</f>
        <v>0</v>
      </c>
      <c r="BI987" s="233">
        <f>IF(N987="nulová",J987,0)</f>
        <v>0</v>
      </c>
      <c r="BJ987" s="24" t="s">
        <v>90</v>
      </c>
      <c r="BK987" s="233">
        <f>ROUND(I987*H987,2)</f>
        <v>0</v>
      </c>
      <c r="BL987" s="24" t="s">
        <v>177</v>
      </c>
      <c r="BM987" s="24" t="s">
        <v>1211</v>
      </c>
    </row>
    <row r="988" s="11" customFormat="1">
      <c r="B988" s="237"/>
      <c r="C988" s="238"/>
      <c r="D988" s="234" t="s">
        <v>182</v>
      </c>
      <c r="E988" s="239" t="s">
        <v>80</v>
      </c>
      <c r="F988" s="240" t="s">
        <v>1212</v>
      </c>
      <c r="G988" s="238"/>
      <c r="H988" s="241">
        <v>0.085999999999999993</v>
      </c>
      <c r="I988" s="242"/>
      <c r="J988" s="238"/>
      <c r="K988" s="238"/>
      <c r="L988" s="243"/>
      <c r="M988" s="244"/>
      <c r="N988" s="245"/>
      <c r="O988" s="245"/>
      <c r="P988" s="245"/>
      <c r="Q988" s="245"/>
      <c r="R988" s="245"/>
      <c r="S988" s="245"/>
      <c r="T988" s="246"/>
      <c r="AT988" s="247" t="s">
        <v>182</v>
      </c>
      <c r="AU988" s="247" t="s">
        <v>92</v>
      </c>
      <c r="AV988" s="11" t="s">
        <v>92</v>
      </c>
      <c r="AW988" s="11" t="s">
        <v>44</v>
      </c>
      <c r="AX988" s="11" t="s">
        <v>82</v>
      </c>
      <c r="AY988" s="247" t="s">
        <v>157</v>
      </c>
    </row>
    <row r="989" s="12" customFormat="1">
      <c r="B989" s="248"/>
      <c r="C989" s="249"/>
      <c r="D989" s="234" t="s">
        <v>182</v>
      </c>
      <c r="E989" s="250" t="s">
        <v>80</v>
      </c>
      <c r="F989" s="251" t="s">
        <v>183</v>
      </c>
      <c r="G989" s="249"/>
      <c r="H989" s="252">
        <v>0.085999999999999993</v>
      </c>
      <c r="I989" s="253"/>
      <c r="J989" s="249"/>
      <c r="K989" s="249"/>
      <c r="L989" s="254"/>
      <c r="M989" s="255"/>
      <c r="N989" s="256"/>
      <c r="O989" s="256"/>
      <c r="P989" s="256"/>
      <c r="Q989" s="256"/>
      <c r="R989" s="256"/>
      <c r="S989" s="256"/>
      <c r="T989" s="257"/>
      <c r="AT989" s="258" t="s">
        <v>182</v>
      </c>
      <c r="AU989" s="258" t="s">
        <v>92</v>
      </c>
      <c r="AV989" s="12" t="s">
        <v>177</v>
      </c>
      <c r="AW989" s="12" t="s">
        <v>44</v>
      </c>
      <c r="AX989" s="12" t="s">
        <v>90</v>
      </c>
      <c r="AY989" s="258" t="s">
        <v>157</v>
      </c>
    </row>
    <row r="990" s="10" customFormat="1" ht="29.88" customHeight="1">
      <c r="B990" s="206"/>
      <c r="C990" s="207"/>
      <c r="D990" s="208" t="s">
        <v>81</v>
      </c>
      <c r="E990" s="220" t="s">
        <v>1213</v>
      </c>
      <c r="F990" s="220" t="s">
        <v>1214</v>
      </c>
      <c r="G990" s="207"/>
      <c r="H990" s="207"/>
      <c r="I990" s="210"/>
      <c r="J990" s="221">
        <f>BK990</f>
        <v>0</v>
      </c>
      <c r="K990" s="207"/>
      <c r="L990" s="212"/>
      <c r="M990" s="213"/>
      <c r="N990" s="214"/>
      <c r="O990" s="214"/>
      <c r="P990" s="215">
        <f>SUM(P991:P1006)</f>
        <v>0</v>
      </c>
      <c r="Q990" s="214"/>
      <c r="R990" s="215">
        <f>SUM(R991:R1006)</f>
        <v>0</v>
      </c>
      <c r="S990" s="214"/>
      <c r="T990" s="216">
        <f>SUM(T991:T1006)</f>
        <v>0</v>
      </c>
      <c r="AR990" s="217" t="s">
        <v>90</v>
      </c>
      <c r="AT990" s="218" t="s">
        <v>81</v>
      </c>
      <c r="AU990" s="218" t="s">
        <v>90</v>
      </c>
      <c r="AY990" s="217" t="s">
        <v>157</v>
      </c>
      <c r="BK990" s="219">
        <f>SUM(BK991:BK1006)</f>
        <v>0</v>
      </c>
    </row>
    <row r="991" s="1" customFormat="1" ht="38.25" customHeight="1">
      <c r="B991" s="47"/>
      <c r="C991" s="222" t="s">
        <v>1215</v>
      </c>
      <c r="D991" s="222" t="s">
        <v>160</v>
      </c>
      <c r="E991" s="223" t="s">
        <v>1216</v>
      </c>
      <c r="F991" s="224" t="s">
        <v>1217</v>
      </c>
      <c r="G991" s="225" t="s">
        <v>505</v>
      </c>
      <c r="H991" s="226">
        <v>2.1469999999999998</v>
      </c>
      <c r="I991" s="227"/>
      <c r="J991" s="228">
        <f>ROUND(I991*H991,2)</f>
        <v>0</v>
      </c>
      <c r="K991" s="224" t="s">
        <v>164</v>
      </c>
      <c r="L991" s="73"/>
      <c r="M991" s="229" t="s">
        <v>80</v>
      </c>
      <c r="N991" s="230" t="s">
        <v>52</v>
      </c>
      <c r="O991" s="48"/>
      <c r="P991" s="231">
        <f>O991*H991</f>
        <v>0</v>
      </c>
      <c r="Q991" s="231">
        <v>0</v>
      </c>
      <c r="R991" s="231">
        <f>Q991*H991</f>
        <v>0</v>
      </c>
      <c r="S991" s="231">
        <v>0</v>
      </c>
      <c r="T991" s="232">
        <f>S991*H991</f>
        <v>0</v>
      </c>
      <c r="AR991" s="24" t="s">
        <v>177</v>
      </c>
      <c r="AT991" s="24" t="s">
        <v>160</v>
      </c>
      <c r="AU991" s="24" t="s">
        <v>92</v>
      </c>
      <c r="AY991" s="24" t="s">
        <v>157</v>
      </c>
      <c r="BE991" s="233">
        <f>IF(N991="základní",J991,0)</f>
        <v>0</v>
      </c>
      <c r="BF991" s="233">
        <f>IF(N991="snížená",J991,0)</f>
        <v>0</v>
      </c>
      <c r="BG991" s="233">
        <f>IF(N991="zákl. přenesená",J991,0)</f>
        <v>0</v>
      </c>
      <c r="BH991" s="233">
        <f>IF(N991="sníž. přenesená",J991,0)</f>
        <v>0</v>
      </c>
      <c r="BI991" s="233">
        <f>IF(N991="nulová",J991,0)</f>
        <v>0</v>
      </c>
      <c r="BJ991" s="24" t="s">
        <v>90</v>
      </c>
      <c r="BK991" s="233">
        <f>ROUND(I991*H991,2)</f>
        <v>0</v>
      </c>
      <c r="BL991" s="24" t="s">
        <v>177</v>
      </c>
      <c r="BM991" s="24" t="s">
        <v>1218</v>
      </c>
    </row>
    <row r="992" s="11" customFormat="1">
      <c r="B992" s="237"/>
      <c r="C992" s="238"/>
      <c r="D992" s="234" t="s">
        <v>182</v>
      </c>
      <c r="E992" s="239" t="s">
        <v>80</v>
      </c>
      <c r="F992" s="240" t="s">
        <v>1219</v>
      </c>
      <c r="G992" s="238"/>
      <c r="H992" s="241">
        <v>2.1469999999999998</v>
      </c>
      <c r="I992" s="242"/>
      <c r="J992" s="238"/>
      <c r="K992" s="238"/>
      <c r="L992" s="243"/>
      <c r="M992" s="244"/>
      <c r="N992" s="245"/>
      <c r="O992" s="245"/>
      <c r="P992" s="245"/>
      <c r="Q992" s="245"/>
      <c r="R992" s="245"/>
      <c r="S992" s="245"/>
      <c r="T992" s="246"/>
      <c r="AT992" s="247" t="s">
        <v>182</v>
      </c>
      <c r="AU992" s="247" t="s">
        <v>92</v>
      </c>
      <c r="AV992" s="11" t="s">
        <v>92</v>
      </c>
      <c r="AW992" s="11" t="s">
        <v>44</v>
      </c>
      <c r="AX992" s="11" t="s">
        <v>82</v>
      </c>
      <c r="AY992" s="247" t="s">
        <v>157</v>
      </c>
    </row>
    <row r="993" s="12" customFormat="1">
      <c r="B993" s="248"/>
      <c r="C993" s="249"/>
      <c r="D993" s="234" t="s">
        <v>182</v>
      </c>
      <c r="E993" s="250" t="s">
        <v>80</v>
      </c>
      <c r="F993" s="251" t="s">
        <v>183</v>
      </c>
      <c r="G993" s="249"/>
      <c r="H993" s="252">
        <v>2.1469999999999998</v>
      </c>
      <c r="I993" s="253"/>
      <c r="J993" s="249"/>
      <c r="K993" s="249"/>
      <c r="L993" s="254"/>
      <c r="M993" s="255"/>
      <c r="N993" s="256"/>
      <c r="O993" s="256"/>
      <c r="P993" s="256"/>
      <c r="Q993" s="256"/>
      <c r="R993" s="256"/>
      <c r="S993" s="256"/>
      <c r="T993" s="257"/>
      <c r="AT993" s="258" t="s">
        <v>182</v>
      </c>
      <c r="AU993" s="258" t="s">
        <v>92</v>
      </c>
      <c r="AV993" s="12" t="s">
        <v>177</v>
      </c>
      <c r="AW993" s="12" t="s">
        <v>44</v>
      </c>
      <c r="AX993" s="12" t="s">
        <v>90</v>
      </c>
      <c r="AY993" s="258" t="s">
        <v>157</v>
      </c>
    </row>
    <row r="994" s="1" customFormat="1" ht="38.25" customHeight="1">
      <c r="B994" s="47"/>
      <c r="C994" s="222" t="s">
        <v>1220</v>
      </c>
      <c r="D994" s="222" t="s">
        <v>160</v>
      </c>
      <c r="E994" s="223" t="s">
        <v>1221</v>
      </c>
      <c r="F994" s="224" t="s">
        <v>1222</v>
      </c>
      <c r="G994" s="225" t="s">
        <v>505</v>
      </c>
      <c r="H994" s="226">
        <v>1759.7159999999999</v>
      </c>
      <c r="I994" s="227"/>
      <c r="J994" s="228">
        <f>ROUND(I994*H994,2)</f>
        <v>0</v>
      </c>
      <c r="K994" s="224" t="s">
        <v>164</v>
      </c>
      <c r="L994" s="73"/>
      <c r="M994" s="229" t="s">
        <v>80</v>
      </c>
      <c r="N994" s="230" t="s">
        <v>52</v>
      </c>
      <c r="O994" s="48"/>
      <c r="P994" s="231">
        <f>O994*H994</f>
        <v>0</v>
      </c>
      <c r="Q994" s="231">
        <v>0</v>
      </c>
      <c r="R994" s="231">
        <f>Q994*H994</f>
        <v>0</v>
      </c>
      <c r="S994" s="231">
        <v>0</v>
      </c>
      <c r="T994" s="232">
        <f>S994*H994</f>
        <v>0</v>
      </c>
      <c r="AR994" s="24" t="s">
        <v>177</v>
      </c>
      <c r="AT994" s="24" t="s">
        <v>160</v>
      </c>
      <c r="AU994" s="24" t="s">
        <v>92</v>
      </c>
      <c r="AY994" s="24" t="s">
        <v>157</v>
      </c>
      <c r="BE994" s="233">
        <f>IF(N994="základní",J994,0)</f>
        <v>0</v>
      </c>
      <c r="BF994" s="233">
        <f>IF(N994="snížená",J994,0)</f>
        <v>0</v>
      </c>
      <c r="BG994" s="233">
        <f>IF(N994="zákl. přenesená",J994,0)</f>
        <v>0</v>
      </c>
      <c r="BH994" s="233">
        <f>IF(N994="sníž. přenesená",J994,0)</f>
        <v>0</v>
      </c>
      <c r="BI994" s="233">
        <f>IF(N994="nulová",J994,0)</f>
        <v>0</v>
      </c>
      <c r="BJ994" s="24" t="s">
        <v>90</v>
      </c>
      <c r="BK994" s="233">
        <f>ROUND(I994*H994,2)</f>
        <v>0</v>
      </c>
      <c r="BL994" s="24" t="s">
        <v>177</v>
      </c>
      <c r="BM994" s="24" t="s">
        <v>1223</v>
      </c>
    </row>
    <row r="995" s="1" customFormat="1" ht="38.25" customHeight="1">
      <c r="B995" s="47"/>
      <c r="C995" s="222" t="s">
        <v>1224</v>
      </c>
      <c r="D995" s="222" t="s">
        <v>160</v>
      </c>
      <c r="E995" s="223" t="s">
        <v>1225</v>
      </c>
      <c r="F995" s="224" t="s">
        <v>1226</v>
      </c>
      <c r="G995" s="225" t="s">
        <v>505</v>
      </c>
      <c r="H995" s="226">
        <v>1759.7159999999999</v>
      </c>
      <c r="I995" s="227"/>
      <c r="J995" s="228">
        <f>ROUND(I995*H995,2)</f>
        <v>0</v>
      </c>
      <c r="K995" s="224" t="s">
        <v>164</v>
      </c>
      <c r="L995" s="73"/>
      <c r="M995" s="229" t="s">
        <v>80</v>
      </c>
      <c r="N995" s="230" t="s">
        <v>52</v>
      </c>
      <c r="O995" s="48"/>
      <c r="P995" s="231">
        <f>O995*H995</f>
        <v>0</v>
      </c>
      <c r="Q995" s="231">
        <v>0</v>
      </c>
      <c r="R995" s="231">
        <f>Q995*H995</f>
        <v>0</v>
      </c>
      <c r="S995" s="231">
        <v>0</v>
      </c>
      <c r="T995" s="232">
        <f>S995*H995</f>
        <v>0</v>
      </c>
      <c r="AR995" s="24" t="s">
        <v>177</v>
      </c>
      <c r="AT995" s="24" t="s">
        <v>160</v>
      </c>
      <c r="AU995" s="24" t="s">
        <v>92</v>
      </c>
      <c r="AY995" s="24" t="s">
        <v>157</v>
      </c>
      <c r="BE995" s="233">
        <f>IF(N995="základní",J995,0)</f>
        <v>0</v>
      </c>
      <c r="BF995" s="233">
        <f>IF(N995="snížená",J995,0)</f>
        <v>0</v>
      </c>
      <c r="BG995" s="233">
        <f>IF(N995="zákl. přenesená",J995,0)</f>
        <v>0</v>
      </c>
      <c r="BH995" s="233">
        <f>IF(N995="sníž. přenesená",J995,0)</f>
        <v>0</v>
      </c>
      <c r="BI995" s="233">
        <f>IF(N995="nulová",J995,0)</f>
        <v>0</v>
      </c>
      <c r="BJ995" s="24" t="s">
        <v>90</v>
      </c>
      <c r="BK995" s="233">
        <f>ROUND(I995*H995,2)</f>
        <v>0</v>
      </c>
      <c r="BL995" s="24" t="s">
        <v>177</v>
      </c>
      <c r="BM995" s="24" t="s">
        <v>1227</v>
      </c>
    </row>
    <row r="996" s="1" customFormat="1" ht="51" customHeight="1">
      <c r="B996" s="47"/>
      <c r="C996" s="222" t="s">
        <v>1228</v>
      </c>
      <c r="D996" s="222" t="s">
        <v>160</v>
      </c>
      <c r="E996" s="223" t="s">
        <v>1229</v>
      </c>
      <c r="F996" s="224" t="s">
        <v>1230</v>
      </c>
      <c r="G996" s="225" t="s">
        <v>505</v>
      </c>
      <c r="H996" s="226">
        <v>33434.603999999999</v>
      </c>
      <c r="I996" s="227"/>
      <c r="J996" s="228">
        <f>ROUND(I996*H996,2)</f>
        <v>0</v>
      </c>
      <c r="K996" s="224" t="s">
        <v>164</v>
      </c>
      <c r="L996" s="73"/>
      <c r="M996" s="229" t="s">
        <v>80</v>
      </c>
      <c r="N996" s="230" t="s">
        <v>52</v>
      </c>
      <c r="O996" s="48"/>
      <c r="P996" s="231">
        <f>O996*H996</f>
        <v>0</v>
      </c>
      <c r="Q996" s="231">
        <v>0</v>
      </c>
      <c r="R996" s="231">
        <f>Q996*H996</f>
        <v>0</v>
      </c>
      <c r="S996" s="231">
        <v>0</v>
      </c>
      <c r="T996" s="232">
        <f>S996*H996</f>
        <v>0</v>
      </c>
      <c r="AR996" s="24" t="s">
        <v>177</v>
      </c>
      <c r="AT996" s="24" t="s">
        <v>160</v>
      </c>
      <c r="AU996" s="24" t="s">
        <v>92</v>
      </c>
      <c r="AY996" s="24" t="s">
        <v>157</v>
      </c>
      <c r="BE996" s="233">
        <f>IF(N996="základní",J996,0)</f>
        <v>0</v>
      </c>
      <c r="BF996" s="233">
        <f>IF(N996="snížená",J996,0)</f>
        <v>0</v>
      </c>
      <c r="BG996" s="233">
        <f>IF(N996="zákl. přenesená",J996,0)</f>
        <v>0</v>
      </c>
      <c r="BH996" s="233">
        <f>IF(N996="sníž. přenesená",J996,0)</f>
        <v>0</v>
      </c>
      <c r="BI996" s="233">
        <f>IF(N996="nulová",J996,0)</f>
        <v>0</v>
      </c>
      <c r="BJ996" s="24" t="s">
        <v>90</v>
      </c>
      <c r="BK996" s="233">
        <f>ROUND(I996*H996,2)</f>
        <v>0</v>
      </c>
      <c r="BL996" s="24" t="s">
        <v>177</v>
      </c>
      <c r="BM996" s="24" t="s">
        <v>1231</v>
      </c>
    </row>
    <row r="997" s="11" customFormat="1">
      <c r="B997" s="237"/>
      <c r="C997" s="238"/>
      <c r="D997" s="234" t="s">
        <v>182</v>
      </c>
      <c r="E997" s="238"/>
      <c r="F997" s="240" t="s">
        <v>1232</v>
      </c>
      <c r="G997" s="238"/>
      <c r="H997" s="241">
        <v>33434.603999999999</v>
      </c>
      <c r="I997" s="242"/>
      <c r="J997" s="238"/>
      <c r="K997" s="238"/>
      <c r="L997" s="243"/>
      <c r="M997" s="244"/>
      <c r="N997" s="245"/>
      <c r="O997" s="245"/>
      <c r="P997" s="245"/>
      <c r="Q997" s="245"/>
      <c r="R997" s="245"/>
      <c r="S997" s="245"/>
      <c r="T997" s="246"/>
      <c r="AT997" s="247" t="s">
        <v>182</v>
      </c>
      <c r="AU997" s="247" t="s">
        <v>92</v>
      </c>
      <c r="AV997" s="11" t="s">
        <v>92</v>
      </c>
      <c r="AW997" s="11" t="s">
        <v>6</v>
      </c>
      <c r="AX997" s="11" t="s">
        <v>90</v>
      </c>
      <c r="AY997" s="247" t="s">
        <v>157</v>
      </c>
    </row>
    <row r="998" s="1" customFormat="1" ht="25.5" customHeight="1">
      <c r="B998" s="47"/>
      <c r="C998" s="222" t="s">
        <v>1233</v>
      </c>
      <c r="D998" s="222" t="s">
        <v>160</v>
      </c>
      <c r="E998" s="223" t="s">
        <v>1234</v>
      </c>
      <c r="F998" s="224" t="s">
        <v>1235</v>
      </c>
      <c r="G998" s="225" t="s">
        <v>505</v>
      </c>
      <c r="H998" s="226">
        <v>470.74900000000002</v>
      </c>
      <c r="I998" s="227"/>
      <c r="J998" s="228">
        <f>ROUND(I998*H998,2)</f>
        <v>0</v>
      </c>
      <c r="K998" s="224" t="s">
        <v>164</v>
      </c>
      <c r="L998" s="73"/>
      <c r="M998" s="229" t="s">
        <v>80</v>
      </c>
      <c r="N998" s="230" t="s">
        <v>52</v>
      </c>
      <c r="O998" s="48"/>
      <c r="P998" s="231">
        <f>O998*H998</f>
        <v>0</v>
      </c>
      <c r="Q998" s="231">
        <v>0</v>
      </c>
      <c r="R998" s="231">
        <f>Q998*H998</f>
        <v>0</v>
      </c>
      <c r="S998" s="231">
        <v>0</v>
      </c>
      <c r="T998" s="232">
        <f>S998*H998</f>
        <v>0</v>
      </c>
      <c r="AR998" s="24" t="s">
        <v>177</v>
      </c>
      <c r="AT998" s="24" t="s">
        <v>160</v>
      </c>
      <c r="AU998" s="24" t="s">
        <v>92</v>
      </c>
      <c r="AY998" s="24" t="s">
        <v>157</v>
      </c>
      <c r="BE998" s="233">
        <f>IF(N998="základní",J998,0)</f>
        <v>0</v>
      </c>
      <c r="BF998" s="233">
        <f>IF(N998="snížená",J998,0)</f>
        <v>0</v>
      </c>
      <c r="BG998" s="233">
        <f>IF(N998="zákl. přenesená",J998,0)</f>
        <v>0</v>
      </c>
      <c r="BH998" s="233">
        <f>IF(N998="sníž. přenesená",J998,0)</f>
        <v>0</v>
      </c>
      <c r="BI998" s="233">
        <f>IF(N998="nulová",J998,0)</f>
        <v>0</v>
      </c>
      <c r="BJ998" s="24" t="s">
        <v>90</v>
      </c>
      <c r="BK998" s="233">
        <f>ROUND(I998*H998,2)</f>
        <v>0</v>
      </c>
      <c r="BL998" s="24" t="s">
        <v>177</v>
      </c>
      <c r="BM998" s="24" t="s">
        <v>1236</v>
      </c>
    </row>
    <row r="999" s="11" customFormat="1">
      <c r="B999" s="237"/>
      <c r="C999" s="238"/>
      <c r="D999" s="234" t="s">
        <v>182</v>
      </c>
      <c r="E999" s="239" t="s">
        <v>80</v>
      </c>
      <c r="F999" s="240" t="s">
        <v>1237</v>
      </c>
      <c r="G999" s="238"/>
      <c r="H999" s="241">
        <v>470.74900000000002</v>
      </c>
      <c r="I999" s="242"/>
      <c r="J999" s="238"/>
      <c r="K999" s="238"/>
      <c r="L999" s="243"/>
      <c r="M999" s="244"/>
      <c r="N999" s="245"/>
      <c r="O999" s="245"/>
      <c r="P999" s="245"/>
      <c r="Q999" s="245"/>
      <c r="R999" s="245"/>
      <c r="S999" s="245"/>
      <c r="T999" s="246"/>
      <c r="AT999" s="247" t="s">
        <v>182</v>
      </c>
      <c r="AU999" s="247" t="s">
        <v>92</v>
      </c>
      <c r="AV999" s="11" t="s">
        <v>92</v>
      </c>
      <c r="AW999" s="11" t="s">
        <v>44</v>
      </c>
      <c r="AX999" s="11" t="s">
        <v>82</v>
      </c>
      <c r="AY999" s="247" t="s">
        <v>157</v>
      </c>
    </row>
    <row r="1000" s="12" customFormat="1">
      <c r="B1000" s="248"/>
      <c r="C1000" s="249"/>
      <c r="D1000" s="234" t="s">
        <v>182</v>
      </c>
      <c r="E1000" s="250" t="s">
        <v>80</v>
      </c>
      <c r="F1000" s="251" t="s">
        <v>183</v>
      </c>
      <c r="G1000" s="249"/>
      <c r="H1000" s="252">
        <v>470.74900000000002</v>
      </c>
      <c r="I1000" s="253"/>
      <c r="J1000" s="249"/>
      <c r="K1000" s="249"/>
      <c r="L1000" s="254"/>
      <c r="M1000" s="255"/>
      <c r="N1000" s="256"/>
      <c r="O1000" s="256"/>
      <c r="P1000" s="256"/>
      <c r="Q1000" s="256"/>
      <c r="R1000" s="256"/>
      <c r="S1000" s="256"/>
      <c r="T1000" s="257"/>
      <c r="AT1000" s="258" t="s">
        <v>182</v>
      </c>
      <c r="AU1000" s="258" t="s">
        <v>92</v>
      </c>
      <c r="AV1000" s="12" t="s">
        <v>177</v>
      </c>
      <c r="AW1000" s="12" t="s">
        <v>44</v>
      </c>
      <c r="AX1000" s="12" t="s">
        <v>90</v>
      </c>
      <c r="AY1000" s="258" t="s">
        <v>157</v>
      </c>
    </row>
    <row r="1001" s="1" customFormat="1" ht="25.5" customHeight="1">
      <c r="B1001" s="47"/>
      <c r="C1001" s="222" t="s">
        <v>1238</v>
      </c>
      <c r="D1001" s="222" t="s">
        <v>160</v>
      </c>
      <c r="E1001" s="223" t="s">
        <v>1239</v>
      </c>
      <c r="F1001" s="224" t="s">
        <v>1240</v>
      </c>
      <c r="G1001" s="225" t="s">
        <v>505</v>
      </c>
      <c r="H1001" s="226">
        <v>335.70699999999999</v>
      </c>
      <c r="I1001" s="227"/>
      <c r="J1001" s="228">
        <f>ROUND(I1001*H1001,2)</f>
        <v>0</v>
      </c>
      <c r="K1001" s="224" t="s">
        <v>164</v>
      </c>
      <c r="L1001" s="73"/>
      <c r="M1001" s="229" t="s">
        <v>80</v>
      </c>
      <c r="N1001" s="230" t="s">
        <v>52</v>
      </c>
      <c r="O1001" s="48"/>
      <c r="P1001" s="231">
        <f>O1001*H1001</f>
        <v>0</v>
      </c>
      <c r="Q1001" s="231">
        <v>0</v>
      </c>
      <c r="R1001" s="231">
        <f>Q1001*H1001</f>
        <v>0</v>
      </c>
      <c r="S1001" s="231">
        <v>0</v>
      </c>
      <c r="T1001" s="232">
        <f>S1001*H1001</f>
        <v>0</v>
      </c>
      <c r="AR1001" s="24" t="s">
        <v>177</v>
      </c>
      <c r="AT1001" s="24" t="s">
        <v>160</v>
      </c>
      <c r="AU1001" s="24" t="s">
        <v>92</v>
      </c>
      <c r="AY1001" s="24" t="s">
        <v>157</v>
      </c>
      <c r="BE1001" s="233">
        <f>IF(N1001="základní",J1001,0)</f>
        <v>0</v>
      </c>
      <c r="BF1001" s="233">
        <f>IF(N1001="snížená",J1001,0)</f>
        <v>0</v>
      </c>
      <c r="BG1001" s="233">
        <f>IF(N1001="zákl. přenesená",J1001,0)</f>
        <v>0</v>
      </c>
      <c r="BH1001" s="233">
        <f>IF(N1001="sníž. přenesená",J1001,0)</f>
        <v>0</v>
      </c>
      <c r="BI1001" s="233">
        <f>IF(N1001="nulová",J1001,0)</f>
        <v>0</v>
      </c>
      <c r="BJ1001" s="24" t="s">
        <v>90</v>
      </c>
      <c r="BK1001" s="233">
        <f>ROUND(I1001*H1001,2)</f>
        <v>0</v>
      </c>
      <c r="BL1001" s="24" t="s">
        <v>177</v>
      </c>
      <c r="BM1001" s="24" t="s">
        <v>1241</v>
      </c>
    </row>
    <row r="1002" s="11" customFormat="1">
      <c r="B1002" s="237"/>
      <c r="C1002" s="238"/>
      <c r="D1002" s="234" t="s">
        <v>182</v>
      </c>
      <c r="E1002" s="239" t="s">
        <v>80</v>
      </c>
      <c r="F1002" s="240" t="s">
        <v>1242</v>
      </c>
      <c r="G1002" s="238"/>
      <c r="H1002" s="241">
        <v>335.70699999999999</v>
      </c>
      <c r="I1002" s="242"/>
      <c r="J1002" s="238"/>
      <c r="K1002" s="238"/>
      <c r="L1002" s="243"/>
      <c r="M1002" s="244"/>
      <c r="N1002" s="245"/>
      <c r="O1002" s="245"/>
      <c r="P1002" s="245"/>
      <c r="Q1002" s="245"/>
      <c r="R1002" s="245"/>
      <c r="S1002" s="245"/>
      <c r="T1002" s="246"/>
      <c r="AT1002" s="247" t="s">
        <v>182</v>
      </c>
      <c r="AU1002" s="247" t="s">
        <v>92</v>
      </c>
      <c r="AV1002" s="11" t="s">
        <v>92</v>
      </c>
      <c r="AW1002" s="11" t="s">
        <v>44</v>
      </c>
      <c r="AX1002" s="11" t="s">
        <v>82</v>
      </c>
      <c r="AY1002" s="247" t="s">
        <v>157</v>
      </c>
    </row>
    <row r="1003" s="12" customFormat="1">
      <c r="B1003" s="248"/>
      <c r="C1003" s="249"/>
      <c r="D1003" s="234" t="s">
        <v>182</v>
      </c>
      <c r="E1003" s="250" t="s">
        <v>80</v>
      </c>
      <c r="F1003" s="251" t="s">
        <v>183</v>
      </c>
      <c r="G1003" s="249"/>
      <c r="H1003" s="252">
        <v>335.70699999999999</v>
      </c>
      <c r="I1003" s="253"/>
      <c r="J1003" s="249"/>
      <c r="K1003" s="249"/>
      <c r="L1003" s="254"/>
      <c r="M1003" s="255"/>
      <c r="N1003" s="256"/>
      <c r="O1003" s="256"/>
      <c r="P1003" s="256"/>
      <c r="Q1003" s="256"/>
      <c r="R1003" s="256"/>
      <c r="S1003" s="256"/>
      <c r="T1003" s="257"/>
      <c r="AT1003" s="258" t="s">
        <v>182</v>
      </c>
      <c r="AU1003" s="258" t="s">
        <v>92</v>
      </c>
      <c r="AV1003" s="12" t="s">
        <v>177</v>
      </c>
      <c r="AW1003" s="12" t="s">
        <v>44</v>
      </c>
      <c r="AX1003" s="12" t="s">
        <v>90</v>
      </c>
      <c r="AY1003" s="258" t="s">
        <v>157</v>
      </c>
    </row>
    <row r="1004" s="1" customFormat="1" ht="25.5" customHeight="1">
      <c r="B1004" s="47"/>
      <c r="C1004" s="222" t="s">
        <v>1243</v>
      </c>
      <c r="D1004" s="222" t="s">
        <v>160</v>
      </c>
      <c r="E1004" s="223" t="s">
        <v>1244</v>
      </c>
      <c r="F1004" s="224" t="s">
        <v>1245</v>
      </c>
      <c r="G1004" s="225" t="s">
        <v>505</v>
      </c>
      <c r="H1004" s="226">
        <v>108.14100000000001</v>
      </c>
      <c r="I1004" s="227"/>
      <c r="J1004" s="228">
        <f>ROUND(I1004*H1004,2)</f>
        <v>0</v>
      </c>
      <c r="K1004" s="224" t="s">
        <v>164</v>
      </c>
      <c r="L1004" s="73"/>
      <c r="M1004" s="229" t="s">
        <v>80</v>
      </c>
      <c r="N1004" s="230" t="s">
        <v>52</v>
      </c>
      <c r="O1004" s="48"/>
      <c r="P1004" s="231">
        <f>O1004*H1004</f>
        <v>0</v>
      </c>
      <c r="Q1004" s="231">
        <v>0</v>
      </c>
      <c r="R1004" s="231">
        <f>Q1004*H1004</f>
        <v>0</v>
      </c>
      <c r="S1004" s="231">
        <v>0</v>
      </c>
      <c r="T1004" s="232">
        <f>S1004*H1004</f>
        <v>0</v>
      </c>
      <c r="AR1004" s="24" t="s">
        <v>177</v>
      </c>
      <c r="AT1004" s="24" t="s">
        <v>160</v>
      </c>
      <c r="AU1004" s="24" t="s">
        <v>92</v>
      </c>
      <c r="AY1004" s="24" t="s">
        <v>157</v>
      </c>
      <c r="BE1004" s="233">
        <f>IF(N1004="základní",J1004,0)</f>
        <v>0</v>
      </c>
      <c r="BF1004" s="233">
        <f>IF(N1004="snížená",J1004,0)</f>
        <v>0</v>
      </c>
      <c r="BG1004" s="233">
        <f>IF(N1004="zákl. přenesená",J1004,0)</f>
        <v>0</v>
      </c>
      <c r="BH1004" s="233">
        <f>IF(N1004="sníž. přenesená",J1004,0)</f>
        <v>0</v>
      </c>
      <c r="BI1004" s="233">
        <f>IF(N1004="nulová",J1004,0)</f>
        <v>0</v>
      </c>
      <c r="BJ1004" s="24" t="s">
        <v>90</v>
      </c>
      <c r="BK1004" s="233">
        <f>ROUND(I1004*H1004,2)</f>
        <v>0</v>
      </c>
      <c r="BL1004" s="24" t="s">
        <v>177</v>
      </c>
      <c r="BM1004" s="24" t="s">
        <v>1246</v>
      </c>
    </row>
    <row r="1005" s="11" customFormat="1">
      <c r="B1005" s="237"/>
      <c r="C1005" s="238"/>
      <c r="D1005" s="234" t="s">
        <v>182</v>
      </c>
      <c r="E1005" s="239" t="s">
        <v>80</v>
      </c>
      <c r="F1005" s="240" t="s">
        <v>1247</v>
      </c>
      <c r="G1005" s="238"/>
      <c r="H1005" s="241">
        <v>108.14100000000001</v>
      </c>
      <c r="I1005" s="242"/>
      <c r="J1005" s="238"/>
      <c r="K1005" s="238"/>
      <c r="L1005" s="243"/>
      <c r="M1005" s="244"/>
      <c r="N1005" s="245"/>
      <c r="O1005" s="245"/>
      <c r="P1005" s="245"/>
      <c r="Q1005" s="245"/>
      <c r="R1005" s="245"/>
      <c r="S1005" s="245"/>
      <c r="T1005" s="246"/>
      <c r="AT1005" s="247" t="s">
        <v>182</v>
      </c>
      <c r="AU1005" s="247" t="s">
        <v>92</v>
      </c>
      <c r="AV1005" s="11" t="s">
        <v>92</v>
      </c>
      <c r="AW1005" s="11" t="s">
        <v>44</v>
      </c>
      <c r="AX1005" s="11" t="s">
        <v>82</v>
      </c>
      <c r="AY1005" s="247" t="s">
        <v>157</v>
      </c>
    </row>
    <row r="1006" s="12" customFormat="1">
      <c r="B1006" s="248"/>
      <c r="C1006" s="249"/>
      <c r="D1006" s="234" t="s">
        <v>182</v>
      </c>
      <c r="E1006" s="250" t="s">
        <v>80</v>
      </c>
      <c r="F1006" s="251" t="s">
        <v>183</v>
      </c>
      <c r="G1006" s="249"/>
      <c r="H1006" s="252">
        <v>108.14100000000001</v>
      </c>
      <c r="I1006" s="253"/>
      <c r="J1006" s="249"/>
      <c r="K1006" s="249"/>
      <c r="L1006" s="254"/>
      <c r="M1006" s="255"/>
      <c r="N1006" s="256"/>
      <c r="O1006" s="256"/>
      <c r="P1006" s="256"/>
      <c r="Q1006" s="256"/>
      <c r="R1006" s="256"/>
      <c r="S1006" s="256"/>
      <c r="T1006" s="257"/>
      <c r="AT1006" s="258" t="s">
        <v>182</v>
      </c>
      <c r="AU1006" s="258" t="s">
        <v>92</v>
      </c>
      <c r="AV1006" s="12" t="s">
        <v>177</v>
      </c>
      <c r="AW1006" s="12" t="s">
        <v>44</v>
      </c>
      <c r="AX1006" s="12" t="s">
        <v>90</v>
      </c>
      <c r="AY1006" s="258" t="s">
        <v>157</v>
      </c>
    </row>
    <row r="1007" s="10" customFormat="1" ht="29.88" customHeight="1">
      <c r="B1007" s="206"/>
      <c r="C1007" s="207"/>
      <c r="D1007" s="208" t="s">
        <v>81</v>
      </c>
      <c r="E1007" s="220" t="s">
        <v>1248</v>
      </c>
      <c r="F1007" s="220" t="s">
        <v>1249</v>
      </c>
      <c r="G1007" s="207"/>
      <c r="H1007" s="207"/>
      <c r="I1007" s="210"/>
      <c r="J1007" s="221">
        <f>BK1007</f>
        <v>0</v>
      </c>
      <c r="K1007" s="207"/>
      <c r="L1007" s="212"/>
      <c r="M1007" s="213"/>
      <c r="N1007" s="214"/>
      <c r="O1007" s="214"/>
      <c r="P1007" s="215">
        <f>SUM(P1008:P1010)</f>
        <v>0</v>
      </c>
      <c r="Q1007" s="214"/>
      <c r="R1007" s="215">
        <f>SUM(R1008:R1010)</f>
        <v>0</v>
      </c>
      <c r="S1007" s="214"/>
      <c r="T1007" s="216">
        <f>SUM(T1008:T1010)</f>
        <v>0</v>
      </c>
      <c r="AR1007" s="217" t="s">
        <v>90</v>
      </c>
      <c r="AT1007" s="218" t="s">
        <v>81</v>
      </c>
      <c r="AU1007" s="218" t="s">
        <v>90</v>
      </c>
      <c r="AY1007" s="217" t="s">
        <v>157</v>
      </c>
      <c r="BK1007" s="219">
        <f>SUM(BK1008:BK1010)</f>
        <v>0</v>
      </c>
    </row>
    <row r="1008" s="1" customFormat="1" ht="25.5" customHeight="1">
      <c r="B1008" s="47"/>
      <c r="C1008" s="222" t="s">
        <v>1250</v>
      </c>
      <c r="D1008" s="222" t="s">
        <v>160</v>
      </c>
      <c r="E1008" s="223" t="s">
        <v>1251</v>
      </c>
      <c r="F1008" s="224" t="s">
        <v>1252</v>
      </c>
      <c r="G1008" s="225" t="s">
        <v>505</v>
      </c>
      <c r="H1008" s="226">
        <v>28.375</v>
      </c>
      <c r="I1008" s="227"/>
      <c r="J1008" s="228">
        <f>ROUND(I1008*H1008,2)</f>
        <v>0</v>
      </c>
      <c r="K1008" s="224" t="s">
        <v>164</v>
      </c>
      <c r="L1008" s="73"/>
      <c r="M1008" s="229" t="s">
        <v>80</v>
      </c>
      <c r="N1008" s="230" t="s">
        <v>52</v>
      </c>
      <c r="O1008" s="48"/>
      <c r="P1008" s="231">
        <f>O1008*H1008</f>
        <v>0</v>
      </c>
      <c r="Q1008" s="231">
        <v>0</v>
      </c>
      <c r="R1008" s="231">
        <f>Q1008*H1008</f>
        <v>0</v>
      </c>
      <c r="S1008" s="231">
        <v>0</v>
      </c>
      <c r="T1008" s="232">
        <f>S1008*H1008</f>
        <v>0</v>
      </c>
      <c r="AR1008" s="24" t="s">
        <v>177</v>
      </c>
      <c r="AT1008" s="24" t="s">
        <v>160</v>
      </c>
      <c r="AU1008" s="24" t="s">
        <v>92</v>
      </c>
      <c r="AY1008" s="24" t="s">
        <v>157</v>
      </c>
      <c r="BE1008" s="233">
        <f>IF(N1008="základní",J1008,0)</f>
        <v>0</v>
      </c>
      <c r="BF1008" s="233">
        <f>IF(N1008="snížená",J1008,0)</f>
        <v>0</v>
      </c>
      <c r="BG1008" s="233">
        <f>IF(N1008="zákl. přenesená",J1008,0)</f>
        <v>0</v>
      </c>
      <c r="BH1008" s="233">
        <f>IF(N1008="sníž. přenesená",J1008,0)</f>
        <v>0</v>
      </c>
      <c r="BI1008" s="233">
        <f>IF(N1008="nulová",J1008,0)</f>
        <v>0</v>
      </c>
      <c r="BJ1008" s="24" t="s">
        <v>90</v>
      </c>
      <c r="BK1008" s="233">
        <f>ROUND(I1008*H1008,2)</f>
        <v>0</v>
      </c>
      <c r="BL1008" s="24" t="s">
        <v>177</v>
      </c>
      <c r="BM1008" s="24" t="s">
        <v>1253</v>
      </c>
    </row>
    <row r="1009" s="11" customFormat="1">
      <c r="B1009" s="237"/>
      <c r="C1009" s="238"/>
      <c r="D1009" s="234" t="s">
        <v>182</v>
      </c>
      <c r="E1009" s="239" t="s">
        <v>80</v>
      </c>
      <c r="F1009" s="240" t="s">
        <v>1254</v>
      </c>
      <c r="G1009" s="238"/>
      <c r="H1009" s="241">
        <v>28.375</v>
      </c>
      <c r="I1009" s="242"/>
      <c r="J1009" s="238"/>
      <c r="K1009" s="238"/>
      <c r="L1009" s="243"/>
      <c r="M1009" s="244"/>
      <c r="N1009" s="245"/>
      <c r="O1009" s="245"/>
      <c r="P1009" s="245"/>
      <c r="Q1009" s="245"/>
      <c r="R1009" s="245"/>
      <c r="S1009" s="245"/>
      <c r="T1009" s="246"/>
      <c r="AT1009" s="247" t="s">
        <v>182</v>
      </c>
      <c r="AU1009" s="247" t="s">
        <v>92</v>
      </c>
      <c r="AV1009" s="11" t="s">
        <v>92</v>
      </c>
      <c r="AW1009" s="11" t="s">
        <v>44</v>
      </c>
      <c r="AX1009" s="11" t="s">
        <v>82</v>
      </c>
      <c r="AY1009" s="247" t="s">
        <v>157</v>
      </c>
    </row>
    <row r="1010" s="12" customFormat="1">
      <c r="B1010" s="248"/>
      <c r="C1010" s="249"/>
      <c r="D1010" s="234" t="s">
        <v>182</v>
      </c>
      <c r="E1010" s="250" t="s">
        <v>80</v>
      </c>
      <c r="F1010" s="251" t="s">
        <v>183</v>
      </c>
      <c r="G1010" s="249"/>
      <c r="H1010" s="252">
        <v>28.375</v>
      </c>
      <c r="I1010" s="253"/>
      <c r="J1010" s="249"/>
      <c r="K1010" s="249"/>
      <c r="L1010" s="254"/>
      <c r="M1010" s="255"/>
      <c r="N1010" s="256"/>
      <c r="O1010" s="256"/>
      <c r="P1010" s="256"/>
      <c r="Q1010" s="256"/>
      <c r="R1010" s="256"/>
      <c r="S1010" s="256"/>
      <c r="T1010" s="257"/>
      <c r="AT1010" s="258" t="s">
        <v>182</v>
      </c>
      <c r="AU1010" s="258" t="s">
        <v>92</v>
      </c>
      <c r="AV1010" s="12" t="s">
        <v>177</v>
      </c>
      <c r="AW1010" s="12" t="s">
        <v>44</v>
      </c>
      <c r="AX1010" s="12" t="s">
        <v>90</v>
      </c>
      <c r="AY1010" s="258" t="s">
        <v>157</v>
      </c>
    </row>
    <row r="1011" s="10" customFormat="1" ht="37.44001" customHeight="1">
      <c r="B1011" s="206"/>
      <c r="C1011" s="207"/>
      <c r="D1011" s="208" t="s">
        <v>81</v>
      </c>
      <c r="E1011" s="209" t="s">
        <v>1255</v>
      </c>
      <c r="F1011" s="209" t="s">
        <v>1256</v>
      </c>
      <c r="G1011" s="207"/>
      <c r="H1011" s="207"/>
      <c r="I1011" s="210"/>
      <c r="J1011" s="211">
        <f>BK1011</f>
        <v>0</v>
      </c>
      <c r="K1011" s="207"/>
      <c r="L1011" s="212"/>
      <c r="M1011" s="213"/>
      <c r="N1011" s="214"/>
      <c r="O1011" s="214"/>
      <c r="P1011" s="215">
        <f>P1012+P1135</f>
        <v>0</v>
      </c>
      <c r="Q1011" s="214"/>
      <c r="R1011" s="215">
        <f>R1012+R1135</f>
        <v>1.1939808000000001</v>
      </c>
      <c r="S1011" s="214"/>
      <c r="T1011" s="216">
        <f>T1012+T1135</f>
        <v>0.75</v>
      </c>
      <c r="AR1011" s="217" t="s">
        <v>92</v>
      </c>
      <c r="AT1011" s="218" t="s">
        <v>81</v>
      </c>
      <c r="AU1011" s="218" t="s">
        <v>82</v>
      </c>
      <c r="AY1011" s="217" t="s">
        <v>157</v>
      </c>
      <c r="BK1011" s="219">
        <f>BK1012+BK1135</f>
        <v>0</v>
      </c>
    </row>
    <row r="1012" s="10" customFormat="1" ht="19.92" customHeight="1">
      <c r="B1012" s="206"/>
      <c r="C1012" s="207"/>
      <c r="D1012" s="208" t="s">
        <v>81</v>
      </c>
      <c r="E1012" s="220" t="s">
        <v>1257</v>
      </c>
      <c r="F1012" s="220" t="s">
        <v>1258</v>
      </c>
      <c r="G1012" s="207"/>
      <c r="H1012" s="207"/>
      <c r="I1012" s="210"/>
      <c r="J1012" s="221">
        <f>BK1012</f>
        <v>0</v>
      </c>
      <c r="K1012" s="207"/>
      <c r="L1012" s="212"/>
      <c r="M1012" s="213"/>
      <c r="N1012" s="214"/>
      <c r="O1012" s="214"/>
      <c r="P1012" s="215">
        <f>SUM(P1013:P1134)</f>
        <v>0</v>
      </c>
      <c r="Q1012" s="214"/>
      <c r="R1012" s="215">
        <f>SUM(R1013:R1134)</f>
        <v>1.1939808000000001</v>
      </c>
      <c r="S1012" s="214"/>
      <c r="T1012" s="216">
        <f>SUM(T1013:T1134)</f>
        <v>0</v>
      </c>
      <c r="AR1012" s="217" t="s">
        <v>92</v>
      </c>
      <c r="AT1012" s="218" t="s">
        <v>81</v>
      </c>
      <c r="AU1012" s="218" t="s">
        <v>90</v>
      </c>
      <c r="AY1012" s="217" t="s">
        <v>157</v>
      </c>
      <c r="BK1012" s="219">
        <f>SUM(BK1013:BK1134)</f>
        <v>0</v>
      </c>
    </row>
    <row r="1013" s="1" customFormat="1" ht="25.5" customHeight="1">
      <c r="B1013" s="47"/>
      <c r="C1013" s="222" t="s">
        <v>1259</v>
      </c>
      <c r="D1013" s="222" t="s">
        <v>160</v>
      </c>
      <c r="E1013" s="223" t="s">
        <v>1260</v>
      </c>
      <c r="F1013" s="224" t="s">
        <v>1261</v>
      </c>
      <c r="G1013" s="225" t="s">
        <v>379</v>
      </c>
      <c r="H1013" s="226">
        <v>138.18100000000001</v>
      </c>
      <c r="I1013" s="227"/>
      <c r="J1013" s="228">
        <f>ROUND(I1013*H1013,2)</f>
        <v>0</v>
      </c>
      <c r="K1013" s="224" t="s">
        <v>164</v>
      </c>
      <c r="L1013" s="73"/>
      <c r="M1013" s="229" t="s">
        <v>80</v>
      </c>
      <c r="N1013" s="230" t="s">
        <v>52</v>
      </c>
      <c r="O1013" s="48"/>
      <c r="P1013" s="231">
        <f>O1013*H1013</f>
        <v>0</v>
      </c>
      <c r="Q1013" s="231">
        <v>0</v>
      </c>
      <c r="R1013" s="231">
        <f>Q1013*H1013</f>
        <v>0</v>
      </c>
      <c r="S1013" s="231">
        <v>0</v>
      </c>
      <c r="T1013" s="232">
        <f>S1013*H1013</f>
        <v>0</v>
      </c>
      <c r="AR1013" s="24" t="s">
        <v>231</v>
      </c>
      <c r="AT1013" s="24" t="s">
        <v>160</v>
      </c>
      <c r="AU1013" s="24" t="s">
        <v>92</v>
      </c>
      <c r="AY1013" s="24" t="s">
        <v>157</v>
      </c>
      <c r="BE1013" s="233">
        <f>IF(N1013="základní",J1013,0)</f>
        <v>0</v>
      </c>
      <c r="BF1013" s="233">
        <f>IF(N1013="snížená",J1013,0)</f>
        <v>0</v>
      </c>
      <c r="BG1013" s="233">
        <f>IF(N1013="zákl. přenesená",J1013,0)</f>
        <v>0</v>
      </c>
      <c r="BH1013" s="233">
        <f>IF(N1013="sníž. přenesená",J1013,0)</f>
        <v>0</v>
      </c>
      <c r="BI1013" s="233">
        <f>IF(N1013="nulová",J1013,0)</f>
        <v>0</v>
      </c>
      <c r="BJ1013" s="24" t="s">
        <v>90</v>
      </c>
      <c r="BK1013" s="233">
        <f>ROUND(I1013*H1013,2)</f>
        <v>0</v>
      </c>
      <c r="BL1013" s="24" t="s">
        <v>231</v>
      </c>
      <c r="BM1013" s="24" t="s">
        <v>1262</v>
      </c>
    </row>
    <row r="1014" s="13" customFormat="1">
      <c r="B1014" s="276"/>
      <c r="C1014" s="277"/>
      <c r="D1014" s="234" t="s">
        <v>182</v>
      </c>
      <c r="E1014" s="278" t="s">
        <v>80</v>
      </c>
      <c r="F1014" s="279" t="s">
        <v>490</v>
      </c>
      <c r="G1014" s="277"/>
      <c r="H1014" s="278" t="s">
        <v>80</v>
      </c>
      <c r="I1014" s="280"/>
      <c r="J1014" s="277"/>
      <c r="K1014" s="277"/>
      <c r="L1014" s="281"/>
      <c r="M1014" s="282"/>
      <c r="N1014" s="283"/>
      <c r="O1014" s="283"/>
      <c r="P1014" s="283"/>
      <c r="Q1014" s="283"/>
      <c r="R1014" s="283"/>
      <c r="S1014" s="283"/>
      <c r="T1014" s="284"/>
      <c r="AT1014" s="285" t="s">
        <v>182</v>
      </c>
      <c r="AU1014" s="285" t="s">
        <v>92</v>
      </c>
      <c r="AV1014" s="13" t="s">
        <v>90</v>
      </c>
      <c r="AW1014" s="13" t="s">
        <v>44</v>
      </c>
      <c r="AX1014" s="13" t="s">
        <v>82</v>
      </c>
      <c r="AY1014" s="285" t="s">
        <v>157</v>
      </c>
    </row>
    <row r="1015" s="11" customFormat="1">
      <c r="B1015" s="237"/>
      <c r="C1015" s="238"/>
      <c r="D1015" s="234" t="s">
        <v>182</v>
      </c>
      <c r="E1015" s="239" t="s">
        <v>80</v>
      </c>
      <c r="F1015" s="240" t="s">
        <v>1263</v>
      </c>
      <c r="G1015" s="238"/>
      <c r="H1015" s="241">
        <v>9.3610000000000007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AT1015" s="247" t="s">
        <v>182</v>
      </c>
      <c r="AU1015" s="247" t="s">
        <v>92</v>
      </c>
      <c r="AV1015" s="11" t="s">
        <v>92</v>
      </c>
      <c r="AW1015" s="11" t="s">
        <v>44</v>
      </c>
      <c r="AX1015" s="11" t="s">
        <v>82</v>
      </c>
      <c r="AY1015" s="247" t="s">
        <v>157</v>
      </c>
    </row>
    <row r="1016" s="11" customFormat="1">
      <c r="B1016" s="237"/>
      <c r="C1016" s="238"/>
      <c r="D1016" s="234" t="s">
        <v>182</v>
      </c>
      <c r="E1016" s="239" t="s">
        <v>80</v>
      </c>
      <c r="F1016" s="240" t="s">
        <v>1264</v>
      </c>
      <c r="G1016" s="238"/>
      <c r="H1016" s="241">
        <v>0.125</v>
      </c>
      <c r="I1016" s="242"/>
      <c r="J1016" s="238"/>
      <c r="K1016" s="238"/>
      <c r="L1016" s="243"/>
      <c r="M1016" s="244"/>
      <c r="N1016" s="245"/>
      <c r="O1016" s="245"/>
      <c r="P1016" s="245"/>
      <c r="Q1016" s="245"/>
      <c r="R1016" s="245"/>
      <c r="S1016" s="245"/>
      <c r="T1016" s="246"/>
      <c r="AT1016" s="247" t="s">
        <v>182</v>
      </c>
      <c r="AU1016" s="247" t="s">
        <v>92</v>
      </c>
      <c r="AV1016" s="11" t="s">
        <v>92</v>
      </c>
      <c r="AW1016" s="11" t="s">
        <v>44</v>
      </c>
      <c r="AX1016" s="11" t="s">
        <v>82</v>
      </c>
      <c r="AY1016" s="247" t="s">
        <v>157</v>
      </c>
    </row>
    <row r="1017" s="11" customFormat="1">
      <c r="B1017" s="237"/>
      <c r="C1017" s="238"/>
      <c r="D1017" s="234" t="s">
        <v>182</v>
      </c>
      <c r="E1017" s="239" t="s">
        <v>80</v>
      </c>
      <c r="F1017" s="240" t="s">
        <v>1265</v>
      </c>
      <c r="G1017" s="238"/>
      <c r="H1017" s="241">
        <v>36.796999999999997</v>
      </c>
      <c r="I1017" s="242"/>
      <c r="J1017" s="238"/>
      <c r="K1017" s="238"/>
      <c r="L1017" s="243"/>
      <c r="M1017" s="244"/>
      <c r="N1017" s="245"/>
      <c r="O1017" s="245"/>
      <c r="P1017" s="245"/>
      <c r="Q1017" s="245"/>
      <c r="R1017" s="245"/>
      <c r="S1017" s="245"/>
      <c r="T1017" s="246"/>
      <c r="AT1017" s="247" t="s">
        <v>182</v>
      </c>
      <c r="AU1017" s="247" t="s">
        <v>92</v>
      </c>
      <c r="AV1017" s="11" t="s">
        <v>92</v>
      </c>
      <c r="AW1017" s="11" t="s">
        <v>44</v>
      </c>
      <c r="AX1017" s="11" t="s">
        <v>82</v>
      </c>
      <c r="AY1017" s="247" t="s">
        <v>157</v>
      </c>
    </row>
    <row r="1018" s="14" customFormat="1">
      <c r="B1018" s="286"/>
      <c r="C1018" s="287"/>
      <c r="D1018" s="234" t="s">
        <v>182</v>
      </c>
      <c r="E1018" s="288" t="s">
        <v>80</v>
      </c>
      <c r="F1018" s="289" t="s">
        <v>707</v>
      </c>
      <c r="G1018" s="287"/>
      <c r="H1018" s="290">
        <v>46.283000000000001</v>
      </c>
      <c r="I1018" s="291"/>
      <c r="J1018" s="287"/>
      <c r="K1018" s="287"/>
      <c r="L1018" s="292"/>
      <c r="M1018" s="293"/>
      <c r="N1018" s="294"/>
      <c r="O1018" s="294"/>
      <c r="P1018" s="294"/>
      <c r="Q1018" s="294"/>
      <c r="R1018" s="294"/>
      <c r="S1018" s="294"/>
      <c r="T1018" s="295"/>
      <c r="AT1018" s="296" t="s">
        <v>182</v>
      </c>
      <c r="AU1018" s="296" t="s">
        <v>92</v>
      </c>
      <c r="AV1018" s="14" t="s">
        <v>172</v>
      </c>
      <c r="AW1018" s="14" t="s">
        <v>44</v>
      </c>
      <c r="AX1018" s="14" t="s">
        <v>82</v>
      </c>
      <c r="AY1018" s="296" t="s">
        <v>157</v>
      </c>
    </row>
    <row r="1019" s="13" customFormat="1">
      <c r="B1019" s="276"/>
      <c r="C1019" s="277"/>
      <c r="D1019" s="234" t="s">
        <v>182</v>
      </c>
      <c r="E1019" s="278" t="s">
        <v>80</v>
      </c>
      <c r="F1019" s="279" t="s">
        <v>494</v>
      </c>
      <c r="G1019" s="277"/>
      <c r="H1019" s="278" t="s">
        <v>80</v>
      </c>
      <c r="I1019" s="280"/>
      <c r="J1019" s="277"/>
      <c r="K1019" s="277"/>
      <c r="L1019" s="281"/>
      <c r="M1019" s="282"/>
      <c r="N1019" s="283"/>
      <c r="O1019" s="283"/>
      <c r="P1019" s="283"/>
      <c r="Q1019" s="283"/>
      <c r="R1019" s="283"/>
      <c r="S1019" s="283"/>
      <c r="T1019" s="284"/>
      <c r="AT1019" s="285" t="s">
        <v>182</v>
      </c>
      <c r="AU1019" s="285" t="s">
        <v>92</v>
      </c>
      <c r="AV1019" s="13" t="s">
        <v>90</v>
      </c>
      <c r="AW1019" s="13" t="s">
        <v>44</v>
      </c>
      <c r="AX1019" s="13" t="s">
        <v>82</v>
      </c>
      <c r="AY1019" s="285" t="s">
        <v>157</v>
      </c>
    </row>
    <row r="1020" s="11" customFormat="1">
      <c r="B1020" s="237"/>
      <c r="C1020" s="238"/>
      <c r="D1020" s="234" t="s">
        <v>182</v>
      </c>
      <c r="E1020" s="239" t="s">
        <v>80</v>
      </c>
      <c r="F1020" s="240" t="s">
        <v>1266</v>
      </c>
      <c r="G1020" s="238"/>
      <c r="H1020" s="241">
        <v>8.9559999999999995</v>
      </c>
      <c r="I1020" s="242"/>
      <c r="J1020" s="238"/>
      <c r="K1020" s="238"/>
      <c r="L1020" s="243"/>
      <c r="M1020" s="244"/>
      <c r="N1020" s="245"/>
      <c r="O1020" s="245"/>
      <c r="P1020" s="245"/>
      <c r="Q1020" s="245"/>
      <c r="R1020" s="245"/>
      <c r="S1020" s="245"/>
      <c r="T1020" s="246"/>
      <c r="AT1020" s="247" t="s">
        <v>182</v>
      </c>
      <c r="AU1020" s="247" t="s">
        <v>92</v>
      </c>
      <c r="AV1020" s="11" t="s">
        <v>92</v>
      </c>
      <c r="AW1020" s="11" t="s">
        <v>44</v>
      </c>
      <c r="AX1020" s="11" t="s">
        <v>82</v>
      </c>
      <c r="AY1020" s="247" t="s">
        <v>157</v>
      </c>
    </row>
    <row r="1021" s="11" customFormat="1">
      <c r="B1021" s="237"/>
      <c r="C1021" s="238"/>
      <c r="D1021" s="234" t="s">
        <v>182</v>
      </c>
      <c r="E1021" s="239" t="s">
        <v>80</v>
      </c>
      <c r="F1021" s="240" t="s">
        <v>1264</v>
      </c>
      <c r="G1021" s="238"/>
      <c r="H1021" s="241">
        <v>0.125</v>
      </c>
      <c r="I1021" s="242"/>
      <c r="J1021" s="238"/>
      <c r="K1021" s="238"/>
      <c r="L1021" s="243"/>
      <c r="M1021" s="244"/>
      <c r="N1021" s="245"/>
      <c r="O1021" s="245"/>
      <c r="P1021" s="245"/>
      <c r="Q1021" s="245"/>
      <c r="R1021" s="245"/>
      <c r="S1021" s="245"/>
      <c r="T1021" s="246"/>
      <c r="AT1021" s="247" t="s">
        <v>182</v>
      </c>
      <c r="AU1021" s="247" t="s">
        <v>92</v>
      </c>
      <c r="AV1021" s="11" t="s">
        <v>92</v>
      </c>
      <c r="AW1021" s="11" t="s">
        <v>44</v>
      </c>
      <c r="AX1021" s="11" t="s">
        <v>82</v>
      </c>
      <c r="AY1021" s="247" t="s">
        <v>157</v>
      </c>
    </row>
    <row r="1022" s="11" customFormat="1">
      <c r="B1022" s="237"/>
      <c r="C1022" s="238"/>
      <c r="D1022" s="234" t="s">
        <v>182</v>
      </c>
      <c r="E1022" s="239" t="s">
        <v>80</v>
      </c>
      <c r="F1022" s="240" t="s">
        <v>1267</v>
      </c>
      <c r="G1022" s="238"/>
      <c r="H1022" s="241">
        <v>36.790999999999997</v>
      </c>
      <c r="I1022" s="242"/>
      <c r="J1022" s="238"/>
      <c r="K1022" s="238"/>
      <c r="L1022" s="243"/>
      <c r="M1022" s="244"/>
      <c r="N1022" s="245"/>
      <c r="O1022" s="245"/>
      <c r="P1022" s="245"/>
      <c r="Q1022" s="245"/>
      <c r="R1022" s="245"/>
      <c r="S1022" s="245"/>
      <c r="T1022" s="246"/>
      <c r="AT1022" s="247" t="s">
        <v>182</v>
      </c>
      <c r="AU1022" s="247" t="s">
        <v>92</v>
      </c>
      <c r="AV1022" s="11" t="s">
        <v>92</v>
      </c>
      <c r="AW1022" s="11" t="s">
        <v>44</v>
      </c>
      <c r="AX1022" s="11" t="s">
        <v>82</v>
      </c>
      <c r="AY1022" s="247" t="s">
        <v>157</v>
      </c>
    </row>
    <row r="1023" s="14" customFormat="1">
      <c r="B1023" s="286"/>
      <c r="C1023" s="287"/>
      <c r="D1023" s="234" t="s">
        <v>182</v>
      </c>
      <c r="E1023" s="288" t="s">
        <v>80</v>
      </c>
      <c r="F1023" s="289" t="s">
        <v>707</v>
      </c>
      <c r="G1023" s="287"/>
      <c r="H1023" s="290">
        <v>45.872</v>
      </c>
      <c r="I1023" s="291"/>
      <c r="J1023" s="287"/>
      <c r="K1023" s="287"/>
      <c r="L1023" s="292"/>
      <c r="M1023" s="293"/>
      <c r="N1023" s="294"/>
      <c r="O1023" s="294"/>
      <c r="P1023" s="294"/>
      <c r="Q1023" s="294"/>
      <c r="R1023" s="294"/>
      <c r="S1023" s="294"/>
      <c r="T1023" s="295"/>
      <c r="AT1023" s="296" t="s">
        <v>182</v>
      </c>
      <c r="AU1023" s="296" t="s">
        <v>92</v>
      </c>
      <c r="AV1023" s="14" t="s">
        <v>172</v>
      </c>
      <c r="AW1023" s="14" t="s">
        <v>44</v>
      </c>
      <c r="AX1023" s="14" t="s">
        <v>82</v>
      </c>
      <c r="AY1023" s="296" t="s">
        <v>157</v>
      </c>
    </row>
    <row r="1024" s="13" customFormat="1">
      <c r="B1024" s="276"/>
      <c r="C1024" s="277"/>
      <c r="D1024" s="234" t="s">
        <v>182</v>
      </c>
      <c r="E1024" s="278" t="s">
        <v>80</v>
      </c>
      <c r="F1024" s="279" t="s">
        <v>1268</v>
      </c>
      <c r="G1024" s="277"/>
      <c r="H1024" s="278" t="s">
        <v>80</v>
      </c>
      <c r="I1024" s="280"/>
      <c r="J1024" s="277"/>
      <c r="K1024" s="277"/>
      <c r="L1024" s="281"/>
      <c r="M1024" s="282"/>
      <c r="N1024" s="283"/>
      <c r="O1024" s="283"/>
      <c r="P1024" s="283"/>
      <c r="Q1024" s="283"/>
      <c r="R1024" s="283"/>
      <c r="S1024" s="283"/>
      <c r="T1024" s="284"/>
      <c r="AT1024" s="285" t="s">
        <v>182</v>
      </c>
      <c r="AU1024" s="285" t="s">
        <v>92</v>
      </c>
      <c r="AV1024" s="13" t="s">
        <v>90</v>
      </c>
      <c r="AW1024" s="13" t="s">
        <v>44</v>
      </c>
      <c r="AX1024" s="13" t="s">
        <v>82</v>
      </c>
      <c r="AY1024" s="285" t="s">
        <v>157</v>
      </c>
    </row>
    <row r="1025" s="11" customFormat="1">
      <c r="B1025" s="237"/>
      <c r="C1025" s="238"/>
      <c r="D1025" s="234" t="s">
        <v>182</v>
      </c>
      <c r="E1025" s="239" t="s">
        <v>80</v>
      </c>
      <c r="F1025" s="240" t="s">
        <v>1269</v>
      </c>
      <c r="G1025" s="238"/>
      <c r="H1025" s="241">
        <v>31.026</v>
      </c>
      <c r="I1025" s="242"/>
      <c r="J1025" s="238"/>
      <c r="K1025" s="238"/>
      <c r="L1025" s="243"/>
      <c r="M1025" s="244"/>
      <c r="N1025" s="245"/>
      <c r="O1025" s="245"/>
      <c r="P1025" s="245"/>
      <c r="Q1025" s="245"/>
      <c r="R1025" s="245"/>
      <c r="S1025" s="245"/>
      <c r="T1025" s="246"/>
      <c r="AT1025" s="247" t="s">
        <v>182</v>
      </c>
      <c r="AU1025" s="247" t="s">
        <v>92</v>
      </c>
      <c r="AV1025" s="11" t="s">
        <v>92</v>
      </c>
      <c r="AW1025" s="11" t="s">
        <v>44</v>
      </c>
      <c r="AX1025" s="11" t="s">
        <v>82</v>
      </c>
      <c r="AY1025" s="247" t="s">
        <v>157</v>
      </c>
    </row>
    <row r="1026" s="13" customFormat="1">
      <c r="B1026" s="276"/>
      <c r="C1026" s="277"/>
      <c r="D1026" s="234" t="s">
        <v>182</v>
      </c>
      <c r="E1026" s="278" t="s">
        <v>80</v>
      </c>
      <c r="F1026" s="279" t="s">
        <v>1270</v>
      </c>
      <c r="G1026" s="277"/>
      <c r="H1026" s="278" t="s">
        <v>80</v>
      </c>
      <c r="I1026" s="280"/>
      <c r="J1026" s="277"/>
      <c r="K1026" s="277"/>
      <c r="L1026" s="281"/>
      <c r="M1026" s="282"/>
      <c r="N1026" s="283"/>
      <c r="O1026" s="283"/>
      <c r="P1026" s="283"/>
      <c r="Q1026" s="283"/>
      <c r="R1026" s="283"/>
      <c r="S1026" s="283"/>
      <c r="T1026" s="284"/>
      <c r="AT1026" s="285" t="s">
        <v>182</v>
      </c>
      <c r="AU1026" s="285" t="s">
        <v>92</v>
      </c>
      <c r="AV1026" s="13" t="s">
        <v>90</v>
      </c>
      <c r="AW1026" s="13" t="s">
        <v>44</v>
      </c>
      <c r="AX1026" s="13" t="s">
        <v>82</v>
      </c>
      <c r="AY1026" s="285" t="s">
        <v>157</v>
      </c>
    </row>
    <row r="1027" s="11" customFormat="1">
      <c r="B1027" s="237"/>
      <c r="C1027" s="238"/>
      <c r="D1027" s="234" t="s">
        <v>182</v>
      </c>
      <c r="E1027" s="239" t="s">
        <v>80</v>
      </c>
      <c r="F1027" s="240" t="s">
        <v>1108</v>
      </c>
      <c r="G1027" s="238"/>
      <c r="H1027" s="241">
        <v>15</v>
      </c>
      <c r="I1027" s="242"/>
      <c r="J1027" s="238"/>
      <c r="K1027" s="238"/>
      <c r="L1027" s="243"/>
      <c r="M1027" s="244"/>
      <c r="N1027" s="245"/>
      <c r="O1027" s="245"/>
      <c r="P1027" s="245"/>
      <c r="Q1027" s="245"/>
      <c r="R1027" s="245"/>
      <c r="S1027" s="245"/>
      <c r="T1027" s="246"/>
      <c r="AT1027" s="247" t="s">
        <v>182</v>
      </c>
      <c r="AU1027" s="247" t="s">
        <v>92</v>
      </c>
      <c r="AV1027" s="11" t="s">
        <v>92</v>
      </c>
      <c r="AW1027" s="11" t="s">
        <v>44</v>
      </c>
      <c r="AX1027" s="11" t="s">
        <v>82</v>
      </c>
      <c r="AY1027" s="247" t="s">
        <v>157</v>
      </c>
    </row>
    <row r="1028" s="14" customFormat="1">
      <c r="B1028" s="286"/>
      <c r="C1028" s="287"/>
      <c r="D1028" s="234" t="s">
        <v>182</v>
      </c>
      <c r="E1028" s="288" t="s">
        <v>80</v>
      </c>
      <c r="F1028" s="289" t="s">
        <v>707</v>
      </c>
      <c r="G1028" s="287"/>
      <c r="H1028" s="290">
        <v>46.026000000000003</v>
      </c>
      <c r="I1028" s="291"/>
      <c r="J1028" s="287"/>
      <c r="K1028" s="287"/>
      <c r="L1028" s="292"/>
      <c r="M1028" s="293"/>
      <c r="N1028" s="294"/>
      <c r="O1028" s="294"/>
      <c r="P1028" s="294"/>
      <c r="Q1028" s="294"/>
      <c r="R1028" s="294"/>
      <c r="S1028" s="294"/>
      <c r="T1028" s="295"/>
      <c r="AT1028" s="296" t="s">
        <v>182</v>
      </c>
      <c r="AU1028" s="296" t="s">
        <v>92</v>
      </c>
      <c r="AV1028" s="14" t="s">
        <v>172</v>
      </c>
      <c r="AW1028" s="14" t="s">
        <v>44</v>
      </c>
      <c r="AX1028" s="14" t="s">
        <v>82</v>
      </c>
      <c r="AY1028" s="296" t="s">
        <v>157</v>
      </c>
    </row>
    <row r="1029" s="12" customFormat="1">
      <c r="B1029" s="248"/>
      <c r="C1029" s="249"/>
      <c r="D1029" s="234" t="s">
        <v>182</v>
      </c>
      <c r="E1029" s="250" t="s">
        <v>80</v>
      </c>
      <c r="F1029" s="251" t="s">
        <v>183</v>
      </c>
      <c r="G1029" s="249"/>
      <c r="H1029" s="252">
        <v>138.18100000000001</v>
      </c>
      <c r="I1029" s="253"/>
      <c r="J1029" s="249"/>
      <c r="K1029" s="249"/>
      <c r="L1029" s="254"/>
      <c r="M1029" s="255"/>
      <c r="N1029" s="256"/>
      <c r="O1029" s="256"/>
      <c r="P1029" s="256"/>
      <c r="Q1029" s="256"/>
      <c r="R1029" s="256"/>
      <c r="S1029" s="256"/>
      <c r="T1029" s="257"/>
      <c r="AT1029" s="258" t="s">
        <v>182</v>
      </c>
      <c r="AU1029" s="258" t="s">
        <v>92</v>
      </c>
      <c r="AV1029" s="12" t="s">
        <v>177</v>
      </c>
      <c r="AW1029" s="12" t="s">
        <v>44</v>
      </c>
      <c r="AX1029" s="12" t="s">
        <v>90</v>
      </c>
      <c r="AY1029" s="258" t="s">
        <v>157</v>
      </c>
    </row>
    <row r="1030" s="1" customFormat="1" ht="16.5" customHeight="1">
      <c r="B1030" s="47"/>
      <c r="C1030" s="263" t="s">
        <v>1271</v>
      </c>
      <c r="D1030" s="263" t="s">
        <v>309</v>
      </c>
      <c r="E1030" s="264" t="s">
        <v>1272</v>
      </c>
      <c r="F1030" s="265" t="s">
        <v>1273</v>
      </c>
      <c r="G1030" s="266" t="s">
        <v>505</v>
      </c>
      <c r="H1030" s="267">
        <v>0.041000000000000002</v>
      </c>
      <c r="I1030" s="268"/>
      <c r="J1030" s="269">
        <f>ROUND(I1030*H1030,2)</f>
        <v>0</v>
      </c>
      <c r="K1030" s="265" t="s">
        <v>164</v>
      </c>
      <c r="L1030" s="270"/>
      <c r="M1030" s="271" t="s">
        <v>80</v>
      </c>
      <c r="N1030" s="272" t="s">
        <v>52</v>
      </c>
      <c r="O1030" s="48"/>
      <c r="P1030" s="231">
        <f>O1030*H1030</f>
        <v>0</v>
      </c>
      <c r="Q1030" s="231">
        <v>1</v>
      </c>
      <c r="R1030" s="231">
        <f>Q1030*H1030</f>
        <v>0.041000000000000002</v>
      </c>
      <c r="S1030" s="231">
        <v>0</v>
      </c>
      <c r="T1030" s="232">
        <f>S1030*H1030</f>
        <v>0</v>
      </c>
      <c r="AR1030" s="24" t="s">
        <v>1274</v>
      </c>
      <c r="AT1030" s="24" t="s">
        <v>309</v>
      </c>
      <c r="AU1030" s="24" t="s">
        <v>92</v>
      </c>
      <c r="AY1030" s="24" t="s">
        <v>157</v>
      </c>
      <c r="BE1030" s="233">
        <f>IF(N1030="základní",J1030,0)</f>
        <v>0</v>
      </c>
      <c r="BF1030" s="233">
        <f>IF(N1030="snížená",J1030,0)</f>
        <v>0</v>
      </c>
      <c r="BG1030" s="233">
        <f>IF(N1030="zákl. přenesená",J1030,0)</f>
        <v>0</v>
      </c>
      <c r="BH1030" s="233">
        <f>IF(N1030="sníž. přenesená",J1030,0)</f>
        <v>0</v>
      </c>
      <c r="BI1030" s="233">
        <f>IF(N1030="nulová",J1030,0)</f>
        <v>0</v>
      </c>
      <c r="BJ1030" s="24" t="s">
        <v>90</v>
      </c>
      <c r="BK1030" s="233">
        <f>ROUND(I1030*H1030,2)</f>
        <v>0</v>
      </c>
      <c r="BL1030" s="24" t="s">
        <v>231</v>
      </c>
      <c r="BM1030" s="24" t="s">
        <v>1275</v>
      </c>
    </row>
    <row r="1031" s="11" customFormat="1">
      <c r="B1031" s="237"/>
      <c r="C1031" s="238"/>
      <c r="D1031" s="234" t="s">
        <v>182</v>
      </c>
      <c r="E1031" s="238"/>
      <c r="F1031" s="240" t="s">
        <v>1276</v>
      </c>
      <c r="G1031" s="238"/>
      <c r="H1031" s="241">
        <v>0.041000000000000002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AT1031" s="247" t="s">
        <v>182</v>
      </c>
      <c r="AU1031" s="247" t="s">
        <v>92</v>
      </c>
      <c r="AV1031" s="11" t="s">
        <v>92</v>
      </c>
      <c r="AW1031" s="11" t="s">
        <v>6</v>
      </c>
      <c r="AX1031" s="11" t="s">
        <v>90</v>
      </c>
      <c r="AY1031" s="247" t="s">
        <v>157</v>
      </c>
    </row>
    <row r="1032" s="1" customFormat="1" ht="25.5" customHeight="1">
      <c r="B1032" s="47"/>
      <c r="C1032" s="222" t="s">
        <v>1277</v>
      </c>
      <c r="D1032" s="222" t="s">
        <v>160</v>
      </c>
      <c r="E1032" s="223" t="s">
        <v>1278</v>
      </c>
      <c r="F1032" s="224" t="s">
        <v>1279</v>
      </c>
      <c r="G1032" s="225" t="s">
        <v>379</v>
      </c>
      <c r="H1032" s="226">
        <v>276.36200000000002</v>
      </c>
      <c r="I1032" s="227"/>
      <c r="J1032" s="228">
        <f>ROUND(I1032*H1032,2)</f>
        <v>0</v>
      </c>
      <c r="K1032" s="224" t="s">
        <v>164</v>
      </c>
      <c r="L1032" s="73"/>
      <c r="M1032" s="229" t="s">
        <v>80</v>
      </c>
      <c r="N1032" s="230" t="s">
        <v>52</v>
      </c>
      <c r="O1032" s="48"/>
      <c r="P1032" s="231">
        <f>O1032*H1032</f>
        <v>0</v>
      </c>
      <c r="Q1032" s="231">
        <v>0</v>
      </c>
      <c r="R1032" s="231">
        <f>Q1032*H1032</f>
        <v>0</v>
      </c>
      <c r="S1032" s="231">
        <v>0</v>
      </c>
      <c r="T1032" s="232">
        <f>S1032*H1032</f>
        <v>0</v>
      </c>
      <c r="AR1032" s="24" t="s">
        <v>231</v>
      </c>
      <c r="AT1032" s="24" t="s">
        <v>160</v>
      </c>
      <c r="AU1032" s="24" t="s">
        <v>92</v>
      </c>
      <c r="AY1032" s="24" t="s">
        <v>157</v>
      </c>
      <c r="BE1032" s="233">
        <f>IF(N1032="základní",J1032,0)</f>
        <v>0</v>
      </c>
      <c r="BF1032" s="233">
        <f>IF(N1032="snížená",J1032,0)</f>
        <v>0</v>
      </c>
      <c r="BG1032" s="233">
        <f>IF(N1032="zákl. přenesená",J1032,0)</f>
        <v>0</v>
      </c>
      <c r="BH1032" s="233">
        <f>IF(N1032="sníž. přenesená",J1032,0)</f>
        <v>0</v>
      </c>
      <c r="BI1032" s="233">
        <f>IF(N1032="nulová",J1032,0)</f>
        <v>0</v>
      </c>
      <c r="BJ1032" s="24" t="s">
        <v>90</v>
      </c>
      <c r="BK1032" s="233">
        <f>ROUND(I1032*H1032,2)</f>
        <v>0</v>
      </c>
      <c r="BL1032" s="24" t="s">
        <v>231</v>
      </c>
      <c r="BM1032" s="24" t="s">
        <v>1280</v>
      </c>
    </row>
    <row r="1033" s="1" customFormat="1">
      <c r="B1033" s="47"/>
      <c r="C1033" s="75"/>
      <c r="D1033" s="234" t="s">
        <v>167</v>
      </c>
      <c r="E1033" s="75"/>
      <c r="F1033" s="235" t="s">
        <v>1281</v>
      </c>
      <c r="G1033" s="75"/>
      <c r="H1033" s="75"/>
      <c r="I1033" s="192"/>
      <c r="J1033" s="75"/>
      <c r="K1033" s="75"/>
      <c r="L1033" s="73"/>
      <c r="M1033" s="236"/>
      <c r="N1033" s="48"/>
      <c r="O1033" s="48"/>
      <c r="P1033" s="48"/>
      <c r="Q1033" s="48"/>
      <c r="R1033" s="48"/>
      <c r="S1033" s="48"/>
      <c r="T1033" s="96"/>
      <c r="AT1033" s="24" t="s">
        <v>167</v>
      </c>
      <c r="AU1033" s="24" t="s">
        <v>92</v>
      </c>
    </row>
    <row r="1034" s="13" customFormat="1">
      <c r="B1034" s="276"/>
      <c r="C1034" s="277"/>
      <c r="D1034" s="234" t="s">
        <v>182</v>
      </c>
      <c r="E1034" s="278" t="s">
        <v>80</v>
      </c>
      <c r="F1034" s="279" t="s">
        <v>490</v>
      </c>
      <c r="G1034" s="277"/>
      <c r="H1034" s="278" t="s">
        <v>80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182</v>
      </c>
      <c r="AU1034" s="285" t="s">
        <v>92</v>
      </c>
      <c r="AV1034" s="13" t="s">
        <v>90</v>
      </c>
      <c r="AW1034" s="13" t="s">
        <v>44</v>
      </c>
      <c r="AX1034" s="13" t="s">
        <v>82</v>
      </c>
      <c r="AY1034" s="285" t="s">
        <v>157</v>
      </c>
    </row>
    <row r="1035" s="11" customFormat="1">
      <c r="B1035" s="237"/>
      <c r="C1035" s="238"/>
      <c r="D1035" s="234" t="s">
        <v>182</v>
      </c>
      <c r="E1035" s="239" t="s">
        <v>80</v>
      </c>
      <c r="F1035" s="240" t="s">
        <v>1282</v>
      </c>
      <c r="G1035" s="238"/>
      <c r="H1035" s="241">
        <v>18.722999999999999</v>
      </c>
      <c r="I1035" s="242"/>
      <c r="J1035" s="238"/>
      <c r="K1035" s="238"/>
      <c r="L1035" s="243"/>
      <c r="M1035" s="244"/>
      <c r="N1035" s="245"/>
      <c r="O1035" s="245"/>
      <c r="P1035" s="245"/>
      <c r="Q1035" s="245"/>
      <c r="R1035" s="245"/>
      <c r="S1035" s="245"/>
      <c r="T1035" s="246"/>
      <c r="AT1035" s="247" t="s">
        <v>182</v>
      </c>
      <c r="AU1035" s="247" t="s">
        <v>92</v>
      </c>
      <c r="AV1035" s="11" t="s">
        <v>92</v>
      </c>
      <c r="AW1035" s="11" t="s">
        <v>44</v>
      </c>
      <c r="AX1035" s="11" t="s">
        <v>82</v>
      </c>
      <c r="AY1035" s="247" t="s">
        <v>157</v>
      </c>
    </row>
    <row r="1036" s="11" customFormat="1">
      <c r="B1036" s="237"/>
      <c r="C1036" s="238"/>
      <c r="D1036" s="234" t="s">
        <v>182</v>
      </c>
      <c r="E1036" s="239" t="s">
        <v>80</v>
      </c>
      <c r="F1036" s="240" t="s">
        <v>1283</v>
      </c>
      <c r="G1036" s="238"/>
      <c r="H1036" s="241">
        <v>0.25</v>
      </c>
      <c r="I1036" s="242"/>
      <c r="J1036" s="238"/>
      <c r="K1036" s="238"/>
      <c r="L1036" s="243"/>
      <c r="M1036" s="244"/>
      <c r="N1036" s="245"/>
      <c r="O1036" s="245"/>
      <c r="P1036" s="245"/>
      <c r="Q1036" s="245"/>
      <c r="R1036" s="245"/>
      <c r="S1036" s="245"/>
      <c r="T1036" s="246"/>
      <c r="AT1036" s="247" t="s">
        <v>182</v>
      </c>
      <c r="AU1036" s="247" t="s">
        <v>92</v>
      </c>
      <c r="AV1036" s="11" t="s">
        <v>92</v>
      </c>
      <c r="AW1036" s="11" t="s">
        <v>44</v>
      </c>
      <c r="AX1036" s="11" t="s">
        <v>82</v>
      </c>
      <c r="AY1036" s="247" t="s">
        <v>157</v>
      </c>
    </row>
    <row r="1037" s="11" customFormat="1">
      <c r="B1037" s="237"/>
      <c r="C1037" s="238"/>
      <c r="D1037" s="234" t="s">
        <v>182</v>
      </c>
      <c r="E1037" s="239" t="s">
        <v>80</v>
      </c>
      <c r="F1037" s="240" t="s">
        <v>1284</v>
      </c>
      <c r="G1037" s="238"/>
      <c r="H1037" s="241">
        <v>73.593000000000004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AT1037" s="247" t="s">
        <v>182</v>
      </c>
      <c r="AU1037" s="247" t="s">
        <v>92</v>
      </c>
      <c r="AV1037" s="11" t="s">
        <v>92</v>
      </c>
      <c r="AW1037" s="11" t="s">
        <v>44</v>
      </c>
      <c r="AX1037" s="11" t="s">
        <v>82</v>
      </c>
      <c r="AY1037" s="247" t="s">
        <v>157</v>
      </c>
    </row>
    <row r="1038" s="14" customFormat="1">
      <c r="B1038" s="286"/>
      <c r="C1038" s="287"/>
      <c r="D1038" s="234" t="s">
        <v>182</v>
      </c>
      <c r="E1038" s="288" t="s">
        <v>80</v>
      </c>
      <c r="F1038" s="289" t="s">
        <v>707</v>
      </c>
      <c r="G1038" s="287"/>
      <c r="H1038" s="290">
        <v>92.566000000000002</v>
      </c>
      <c r="I1038" s="291"/>
      <c r="J1038" s="287"/>
      <c r="K1038" s="287"/>
      <c r="L1038" s="292"/>
      <c r="M1038" s="293"/>
      <c r="N1038" s="294"/>
      <c r="O1038" s="294"/>
      <c r="P1038" s="294"/>
      <c r="Q1038" s="294"/>
      <c r="R1038" s="294"/>
      <c r="S1038" s="294"/>
      <c r="T1038" s="295"/>
      <c r="AT1038" s="296" t="s">
        <v>182</v>
      </c>
      <c r="AU1038" s="296" t="s">
        <v>92</v>
      </c>
      <c r="AV1038" s="14" t="s">
        <v>172</v>
      </c>
      <c r="AW1038" s="14" t="s">
        <v>44</v>
      </c>
      <c r="AX1038" s="14" t="s">
        <v>82</v>
      </c>
      <c r="AY1038" s="296" t="s">
        <v>157</v>
      </c>
    </row>
    <row r="1039" s="13" customFormat="1">
      <c r="B1039" s="276"/>
      <c r="C1039" s="277"/>
      <c r="D1039" s="234" t="s">
        <v>182</v>
      </c>
      <c r="E1039" s="278" t="s">
        <v>80</v>
      </c>
      <c r="F1039" s="279" t="s">
        <v>494</v>
      </c>
      <c r="G1039" s="277"/>
      <c r="H1039" s="278" t="s">
        <v>80</v>
      </c>
      <c r="I1039" s="280"/>
      <c r="J1039" s="277"/>
      <c r="K1039" s="277"/>
      <c r="L1039" s="281"/>
      <c r="M1039" s="282"/>
      <c r="N1039" s="283"/>
      <c r="O1039" s="283"/>
      <c r="P1039" s="283"/>
      <c r="Q1039" s="283"/>
      <c r="R1039" s="283"/>
      <c r="S1039" s="283"/>
      <c r="T1039" s="284"/>
      <c r="AT1039" s="285" t="s">
        <v>182</v>
      </c>
      <c r="AU1039" s="285" t="s">
        <v>92</v>
      </c>
      <c r="AV1039" s="13" t="s">
        <v>90</v>
      </c>
      <c r="AW1039" s="13" t="s">
        <v>44</v>
      </c>
      <c r="AX1039" s="13" t="s">
        <v>82</v>
      </c>
      <c r="AY1039" s="285" t="s">
        <v>157</v>
      </c>
    </row>
    <row r="1040" s="11" customFormat="1">
      <c r="B1040" s="237"/>
      <c r="C1040" s="238"/>
      <c r="D1040" s="234" t="s">
        <v>182</v>
      </c>
      <c r="E1040" s="239" t="s">
        <v>80</v>
      </c>
      <c r="F1040" s="240" t="s">
        <v>1285</v>
      </c>
      <c r="G1040" s="238"/>
      <c r="H1040" s="241">
        <v>17.911999999999999</v>
      </c>
      <c r="I1040" s="242"/>
      <c r="J1040" s="238"/>
      <c r="K1040" s="238"/>
      <c r="L1040" s="243"/>
      <c r="M1040" s="244"/>
      <c r="N1040" s="245"/>
      <c r="O1040" s="245"/>
      <c r="P1040" s="245"/>
      <c r="Q1040" s="245"/>
      <c r="R1040" s="245"/>
      <c r="S1040" s="245"/>
      <c r="T1040" s="246"/>
      <c r="AT1040" s="247" t="s">
        <v>182</v>
      </c>
      <c r="AU1040" s="247" t="s">
        <v>92</v>
      </c>
      <c r="AV1040" s="11" t="s">
        <v>92</v>
      </c>
      <c r="AW1040" s="11" t="s">
        <v>44</v>
      </c>
      <c r="AX1040" s="11" t="s">
        <v>82</v>
      </c>
      <c r="AY1040" s="247" t="s">
        <v>157</v>
      </c>
    </row>
    <row r="1041" s="11" customFormat="1">
      <c r="B1041" s="237"/>
      <c r="C1041" s="238"/>
      <c r="D1041" s="234" t="s">
        <v>182</v>
      </c>
      <c r="E1041" s="239" t="s">
        <v>80</v>
      </c>
      <c r="F1041" s="240" t="s">
        <v>1283</v>
      </c>
      <c r="G1041" s="238"/>
      <c r="H1041" s="241">
        <v>0.25</v>
      </c>
      <c r="I1041" s="242"/>
      <c r="J1041" s="238"/>
      <c r="K1041" s="238"/>
      <c r="L1041" s="243"/>
      <c r="M1041" s="244"/>
      <c r="N1041" s="245"/>
      <c r="O1041" s="245"/>
      <c r="P1041" s="245"/>
      <c r="Q1041" s="245"/>
      <c r="R1041" s="245"/>
      <c r="S1041" s="245"/>
      <c r="T1041" s="246"/>
      <c r="AT1041" s="247" t="s">
        <v>182</v>
      </c>
      <c r="AU1041" s="247" t="s">
        <v>92</v>
      </c>
      <c r="AV1041" s="11" t="s">
        <v>92</v>
      </c>
      <c r="AW1041" s="11" t="s">
        <v>44</v>
      </c>
      <c r="AX1041" s="11" t="s">
        <v>82</v>
      </c>
      <c r="AY1041" s="247" t="s">
        <v>157</v>
      </c>
    </row>
    <row r="1042" s="11" customFormat="1">
      <c r="B1042" s="237"/>
      <c r="C1042" s="238"/>
      <c r="D1042" s="234" t="s">
        <v>182</v>
      </c>
      <c r="E1042" s="239" t="s">
        <v>80</v>
      </c>
      <c r="F1042" s="240" t="s">
        <v>1286</v>
      </c>
      <c r="G1042" s="238"/>
      <c r="H1042" s="241">
        <v>73.581999999999994</v>
      </c>
      <c r="I1042" s="242"/>
      <c r="J1042" s="238"/>
      <c r="K1042" s="238"/>
      <c r="L1042" s="243"/>
      <c r="M1042" s="244"/>
      <c r="N1042" s="245"/>
      <c r="O1042" s="245"/>
      <c r="P1042" s="245"/>
      <c r="Q1042" s="245"/>
      <c r="R1042" s="245"/>
      <c r="S1042" s="245"/>
      <c r="T1042" s="246"/>
      <c r="AT1042" s="247" t="s">
        <v>182</v>
      </c>
      <c r="AU1042" s="247" t="s">
        <v>92</v>
      </c>
      <c r="AV1042" s="11" t="s">
        <v>92</v>
      </c>
      <c r="AW1042" s="11" t="s">
        <v>44</v>
      </c>
      <c r="AX1042" s="11" t="s">
        <v>82</v>
      </c>
      <c r="AY1042" s="247" t="s">
        <v>157</v>
      </c>
    </row>
    <row r="1043" s="14" customFormat="1">
      <c r="B1043" s="286"/>
      <c r="C1043" s="287"/>
      <c r="D1043" s="234" t="s">
        <v>182</v>
      </c>
      <c r="E1043" s="288" t="s">
        <v>80</v>
      </c>
      <c r="F1043" s="289" t="s">
        <v>707</v>
      </c>
      <c r="G1043" s="287"/>
      <c r="H1043" s="290">
        <v>91.744</v>
      </c>
      <c r="I1043" s="291"/>
      <c r="J1043" s="287"/>
      <c r="K1043" s="287"/>
      <c r="L1043" s="292"/>
      <c r="M1043" s="293"/>
      <c r="N1043" s="294"/>
      <c r="O1043" s="294"/>
      <c r="P1043" s="294"/>
      <c r="Q1043" s="294"/>
      <c r="R1043" s="294"/>
      <c r="S1043" s="294"/>
      <c r="T1043" s="295"/>
      <c r="AT1043" s="296" t="s">
        <v>182</v>
      </c>
      <c r="AU1043" s="296" t="s">
        <v>92</v>
      </c>
      <c r="AV1043" s="14" t="s">
        <v>172</v>
      </c>
      <c r="AW1043" s="14" t="s">
        <v>44</v>
      </c>
      <c r="AX1043" s="14" t="s">
        <v>82</v>
      </c>
      <c r="AY1043" s="296" t="s">
        <v>157</v>
      </c>
    </row>
    <row r="1044" s="13" customFormat="1">
      <c r="B1044" s="276"/>
      <c r="C1044" s="277"/>
      <c r="D1044" s="234" t="s">
        <v>182</v>
      </c>
      <c r="E1044" s="278" t="s">
        <v>80</v>
      </c>
      <c r="F1044" s="279" t="s">
        <v>1268</v>
      </c>
      <c r="G1044" s="277"/>
      <c r="H1044" s="278" t="s">
        <v>80</v>
      </c>
      <c r="I1044" s="280"/>
      <c r="J1044" s="277"/>
      <c r="K1044" s="277"/>
      <c r="L1044" s="281"/>
      <c r="M1044" s="282"/>
      <c r="N1044" s="283"/>
      <c r="O1044" s="283"/>
      <c r="P1044" s="283"/>
      <c r="Q1044" s="283"/>
      <c r="R1044" s="283"/>
      <c r="S1044" s="283"/>
      <c r="T1044" s="284"/>
      <c r="AT1044" s="285" t="s">
        <v>182</v>
      </c>
      <c r="AU1044" s="285" t="s">
        <v>92</v>
      </c>
      <c r="AV1044" s="13" t="s">
        <v>90</v>
      </c>
      <c r="AW1044" s="13" t="s">
        <v>44</v>
      </c>
      <c r="AX1044" s="13" t="s">
        <v>82</v>
      </c>
      <c r="AY1044" s="285" t="s">
        <v>157</v>
      </c>
    </row>
    <row r="1045" s="11" customFormat="1">
      <c r="B1045" s="237"/>
      <c r="C1045" s="238"/>
      <c r="D1045" s="234" t="s">
        <v>182</v>
      </c>
      <c r="E1045" s="239" t="s">
        <v>80</v>
      </c>
      <c r="F1045" s="240" t="s">
        <v>1287</v>
      </c>
      <c r="G1045" s="238"/>
      <c r="H1045" s="241">
        <v>62.052</v>
      </c>
      <c r="I1045" s="242"/>
      <c r="J1045" s="238"/>
      <c r="K1045" s="238"/>
      <c r="L1045" s="243"/>
      <c r="M1045" s="244"/>
      <c r="N1045" s="245"/>
      <c r="O1045" s="245"/>
      <c r="P1045" s="245"/>
      <c r="Q1045" s="245"/>
      <c r="R1045" s="245"/>
      <c r="S1045" s="245"/>
      <c r="T1045" s="246"/>
      <c r="AT1045" s="247" t="s">
        <v>182</v>
      </c>
      <c r="AU1045" s="247" t="s">
        <v>92</v>
      </c>
      <c r="AV1045" s="11" t="s">
        <v>92</v>
      </c>
      <c r="AW1045" s="11" t="s">
        <v>44</v>
      </c>
      <c r="AX1045" s="11" t="s">
        <v>82</v>
      </c>
      <c r="AY1045" s="247" t="s">
        <v>157</v>
      </c>
    </row>
    <row r="1046" s="13" customFormat="1">
      <c r="B1046" s="276"/>
      <c r="C1046" s="277"/>
      <c r="D1046" s="234" t="s">
        <v>182</v>
      </c>
      <c r="E1046" s="278" t="s">
        <v>80</v>
      </c>
      <c r="F1046" s="279" t="s">
        <v>1270</v>
      </c>
      <c r="G1046" s="277"/>
      <c r="H1046" s="278" t="s">
        <v>80</v>
      </c>
      <c r="I1046" s="280"/>
      <c r="J1046" s="277"/>
      <c r="K1046" s="277"/>
      <c r="L1046" s="281"/>
      <c r="M1046" s="282"/>
      <c r="N1046" s="283"/>
      <c r="O1046" s="283"/>
      <c r="P1046" s="283"/>
      <c r="Q1046" s="283"/>
      <c r="R1046" s="283"/>
      <c r="S1046" s="283"/>
      <c r="T1046" s="284"/>
      <c r="AT1046" s="285" t="s">
        <v>182</v>
      </c>
      <c r="AU1046" s="285" t="s">
        <v>92</v>
      </c>
      <c r="AV1046" s="13" t="s">
        <v>90</v>
      </c>
      <c r="AW1046" s="13" t="s">
        <v>44</v>
      </c>
      <c r="AX1046" s="13" t="s">
        <v>82</v>
      </c>
      <c r="AY1046" s="285" t="s">
        <v>157</v>
      </c>
    </row>
    <row r="1047" s="11" customFormat="1">
      <c r="B1047" s="237"/>
      <c r="C1047" s="238"/>
      <c r="D1047" s="234" t="s">
        <v>182</v>
      </c>
      <c r="E1047" s="239" t="s">
        <v>80</v>
      </c>
      <c r="F1047" s="240" t="s">
        <v>1288</v>
      </c>
      <c r="G1047" s="238"/>
      <c r="H1047" s="241">
        <v>30</v>
      </c>
      <c r="I1047" s="242"/>
      <c r="J1047" s="238"/>
      <c r="K1047" s="238"/>
      <c r="L1047" s="243"/>
      <c r="M1047" s="244"/>
      <c r="N1047" s="245"/>
      <c r="O1047" s="245"/>
      <c r="P1047" s="245"/>
      <c r="Q1047" s="245"/>
      <c r="R1047" s="245"/>
      <c r="S1047" s="245"/>
      <c r="T1047" s="246"/>
      <c r="AT1047" s="247" t="s">
        <v>182</v>
      </c>
      <c r="AU1047" s="247" t="s">
        <v>92</v>
      </c>
      <c r="AV1047" s="11" t="s">
        <v>92</v>
      </c>
      <c r="AW1047" s="11" t="s">
        <v>44</v>
      </c>
      <c r="AX1047" s="11" t="s">
        <v>82</v>
      </c>
      <c r="AY1047" s="247" t="s">
        <v>157</v>
      </c>
    </row>
    <row r="1048" s="14" customFormat="1">
      <c r="B1048" s="286"/>
      <c r="C1048" s="287"/>
      <c r="D1048" s="234" t="s">
        <v>182</v>
      </c>
      <c r="E1048" s="288" t="s">
        <v>80</v>
      </c>
      <c r="F1048" s="289" t="s">
        <v>707</v>
      </c>
      <c r="G1048" s="287"/>
      <c r="H1048" s="290">
        <v>92.052000000000007</v>
      </c>
      <c r="I1048" s="291"/>
      <c r="J1048" s="287"/>
      <c r="K1048" s="287"/>
      <c r="L1048" s="292"/>
      <c r="M1048" s="293"/>
      <c r="N1048" s="294"/>
      <c r="O1048" s="294"/>
      <c r="P1048" s="294"/>
      <c r="Q1048" s="294"/>
      <c r="R1048" s="294"/>
      <c r="S1048" s="294"/>
      <c r="T1048" s="295"/>
      <c r="AT1048" s="296" t="s">
        <v>182</v>
      </c>
      <c r="AU1048" s="296" t="s">
        <v>92</v>
      </c>
      <c r="AV1048" s="14" t="s">
        <v>172</v>
      </c>
      <c r="AW1048" s="14" t="s">
        <v>44</v>
      </c>
      <c r="AX1048" s="14" t="s">
        <v>82</v>
      </c>
      <c r="AY1048" s="296" t="s">
        <v>157</v>
      </c>
    </row>
    <row r="1049" s="12" customFormat="1">
      <c r="B1049" s="248"/>
      <c r="C1049" s="249"/>
      <c r="D1049" s="234" t="s">
        <v>182</v>
      </c>
      <c r="E1049" s="250" t="s">
        <v>80</v>
      </c>
      <c r="F1049" s="251" t="s">
        <v>183</v>
      </c>
      <c r="G1049" s="249"/>
      <c r="H1049" s="252">
        <v>276.36200000000002</v>
      </c>
      <c r="I1049" s="253"/>
      <c r="J1049" s="249"/>
      <c r="K1049" s="249"/>
      <c r="L1049" s="254"/>
      <c r="M1049" s="255"/>
      <c r="N1049" s="256"/>
      <c r="O1049" s="256"/>
      <c r="P1049" s="256"/>
      <c r="Q1049" s="256"/>
      <c r="R1049" s="256"/>
      <c r="S1049" s="256"/>
      <c r="T1049" s="257"/>
      <c r="AT1049" s="258" t="s">
        <v>182</v>
      </c>
      <c r="AU1049" s="258" t="s">
        <v>92</v>
      </c>
      <c r="AV1049" s="12" t="s">
        <v>177</v>
      </c>
      <c r="AW1049" s="12" t="s">
        <v>44</v>
      </c>
      <c r="AX1049" s="12" t="s">
        <v>90</v>
      </c>
      <c r="AY1049" s="258" t="s">
        <v>157</v>
      </c>
    </row>
    <row r="1050" s="1" customFormat="1" ht="16.5" customHeight="1">
      <c r="B1050" s="47"/>
      <c r="C1050" s="263" t="s">
        <v>1289</v>
      </c>
      <c r="D1050" s="263" t="s">
        <v>309</v>
      </c>
      <c r="E1050" s="264" t="s">
        <v>1290</v>
      </c>
      <c r="F1050" s="265" t="s">
        <v>1291</v>
      </c>
      <c r="G1050" s="266" t="s">
        <v>505</v>
      </c>
      <c r="H1050" s="267">
        <v>0.097000000000000003</v>
      </c>
      <c r="I1050" s="268"/>
      <c r="J1050" s="269">
        <f>ROUND(I1050*H1050,2)</f>
        <v>0</v>
      </c>
      <c r="K1050" s="265" t="s">
        <v>164</v>
      </c>
      <c r="L1050" s="270"/>
      <c r="M1050" s="271" t="s">
        <v>80</v>
      </c>
      <c r="N1050" s="272" t="s">
        <v>52</v>
      </c>
      <c r="O1050" s="48"/>
      <c r="P1050" s="231">
        <f>O1050*H1050</f>
        <v>0</v>
      </c>
      <c r="Q1050" s="231">
        <v>1</v>
      </c>
      <c r="R1050" s="231">
        <f>Q1050*H1050</f>
        <v>0.097000000000000003</v>
      </c>
      <c r="S1050" s="231">
        <v>0</v>
      </c>
      <c r="T1050" s="232">
        <f>S1050*H1050</f>
        <v>0</v>
      </c>
      <c r="AR1050" s="24" t="s">
        <v>1274</v>
      </c>
      <c r="AT1050" s="24" t="s">
        <v>309</v>
      </c>
      <c r="AU1050" s="24" t="s">
        <v>92</v>
      </c>
      <c r="AY1050" s="24" t="s">
        <v>157</v>
      </c>
      <c r="BE1050" s="233">
        <f>IF(N1050="základní",J1050,0)</f>
        <v>0</v>
      </c>
      <c r="BF1050" s="233">
        <f>IF(N1050="snížená",J1050,0)</f>
        <v>0</v>
      </c>
      <c r="BG1050" s="233">
        <f>IF(N1050="zákl. přenesená",J1050,0)</f>
        <v>0</v>
      </c>
      <c r="BH1050" s="233">
        <f>IF(N1050="sníž. přenesená",J1050,0)</f>
        <v>0</v>
      </c>
      <c r="BI1050" s="233">
        <f>IF(N1050="nulová",J1050,0)</f>
        <v>0</v>
      </c>
      <c r="BJ1050" s="24" t="s">
        <v>90</v>
      </c>
      <c r="BK1050" s="233">
        <f>ROUND(I1050*H1050,2)</f>
        <v>0</v>
      </c>
      <c r="BL1050" s="24" t="s">
        <v>231</v>
      </c>
      <c r="BM1050" s="24" t="s">
        <v>1292</v>
      </c>
    </row>
    <row r="1051" s="11" customFormat="1">
      <c r="B1051" s="237"/>
      <c r="C1051" s="238"/>
      <c r="D1051" s="234" t="s">
        <v>182</v>
      </c>
      <c r="E1051" s="238"/>
      <c r="F1051" s="240" t="s">
        <v>1293</v>
      </c>
      <c r="G1051" s="238"/>
      <c r="H1051" s="241">
        <v>0.097000000000000003</v>
      </c>
      <c r="I1051" s="242"/>
      <c r="J1051" s="238"/>
      <c r="K1051" s="238"/>
      <c r="L1051" s="243"/>
      <c r="M1051" s="244"/>
      <c r="N1051" s="245"/>
      <c r="O1051" s="245"/>
      <c r="P1051" s="245"/>
      <c r="Q1051" s="245"/>
      <c r="R1051" s="245"/>
      <c r="S1051" s="245"/>
      <c r="T1051" s="246"/>
      <c r="AT1051" s="247" t="s">
        <v>182</v>
      </c>
      <c r="AU1051" s="247" t="s">
        <v>92</v>
      </c>
      <c r="AV1051" s="11" t="s">
        <v>92</v>
      </c>
      <c r="AW1051" s="11" t="s">
        <v>6</v>
      </c>
      <c r="AX1051" s="11" t="s">
        <v>90</v>
      </c>
      <c r="AY1051" s="247" t="s">
        <v>157</v>
      </c>
    </row>
    <row r="1052" s="1" customFormat="1" ht="25.5" customHeight="1">
      <c r="B1052" s="47"/>
      <c r="C1052" s="222" t="s">
        <v>1294</v>
      </c>
      <c r="D1052" s="222" t="s">
        <v>160</v>
      </c>
      <c r="E1052" s="223" t="s">
        <v>1295</v>
      </c>
      <c r="F1052" s="224" t="s">
        <v>1296</v>
      </c>
      <c r="G1052" s="225" t="s">
        <v>379</v>
      </c>
      <c r="H1052" s="226">
        <v>266.00799999999998</v>
      </c>
      <c r="I1052" s="227"/>
      <c r="J1052" s="228">
        <f>ROUND(I1052*H1052,2)</f>
        <v>0</v>
      </c>
      <c r="K1052" s="224" t="s">
        <v>164</v>
      </c>
      <c r="L1052" s="73"/>
      <c r="M1052" s="229" t="s">
        <v>80</v>
      </c>
      <c r="N1052" s="230" t="s">
        <v>52</v>
      </c>
      <c r="O1052" s="48"/>
      <c r="P1052" s="231">
        <f>O1052*H1052</f>
        <v>0</v>
      </c>
      <c r="Q1052" s="231">
        <v>0</v>
      </c>
      <c r="R1052" s="231">
        <f>Q1052*H1052</f>
        <v>0</v>
      </c>
      <c r="S1052" s="231">
        <v>0</v>
      </c>
      <c r="T1052" s="232">
        <f>S1052*H1052</f>
        <v>0</v>
      </c>
      <c r="AR1052" s="24" t="s">
        <v>231</v>
      </c>
      <c r="AT1052" s="24" t="s">
        <v>160</v>
      </c>
      <c r="AU1052" s="24" t="s">
        <v>92</v>
      </c>
      <c r="AY1052" s="24" t="s">
        <v>157</v>
      </c>
      <c r="BE1052" s="233">
        <f>IF(N1052="základní",J1052,0)</f>
        <v>0</v>
      </c>
      <c r="BF1052" s="233">
        <f>IF(N1052="snížená",J1052,0)</f>
        <v>0</v>
      </c>
      <c r="BG1052" s="233">
        <f>IF(N1052="zákl. přenesená",J1052,0)</f>
        <v>0</v>
      </c>
      <c r="BH1052" s="233">
        <f>IF(N1052="sníž. přenesená",J1052,0)</f>
        <v>0</v>
      </c>
      <c r="BI1052" s="233">
        <f>IF(N1052="nulová",J1052,0)</f>
        <v>0</v>
      </c>
      <c r="BJ1052" s="24" t="s">
        <v>90</v>
      </c>
      <c r="BK1052" s="233">
        <f>ROUND(I1052*H1052,2)</f>
        <v>0</v>
      </c>
      <c r="BL1052" s="24" t="s">
        <v>231</v>
      </c>
      <c r="BM1052" s="24" t="s">
        <v>1297</v>
      </c>
    </row>
    <row r="1053" s="1" customFormat="1">
      <c r="B1053" s="47"/>
      <c r="C1053" s="75"/>
      <c r="D1053" s="234" t="s">
        <v>167</v>
      </c>
      <c r="E1053" s="75"/>
      <c r="F1053" s="235" t="s">
        <v>1298</v>
      </c>
      <c r="G1053" s="75"/>
      <c r="H1053" s="75"/>
      <c r="I1053" s="192"/>
      <c r="J1053" s="75"/>
      <c r="K1053" s="75"/>
      <c r="L1053" s="73"/>
      <c r="M1053" s="236"/>
      <c r="N1053" s="48"/>
      <c r="O1053" s="48"/>
      <c r="P1053" s="48"/>
      <c r="Q1053" s="48"/>
      <c r="R1053" s="48"/>
      <c r="S1053" s="48"/>
      <c r="T1053" s="96"/>
      <c r="AT1053" s="24" t="s">
        <v>167</v>
      </c>
      <c r="AU1053" s="24" t="s">
        <v>92</v>
      </c>
    </row>
    <row r="1054" s="13" customFormat="1">
      <c r="B1054" s="276"/>
      <c r="C1054" s="277"/>
      <c r="D1054" s="234" t="s">
        <v>182</v>
      </c>
      <c r="E1054" s="278" t="s">
        <v>80</v>
      </c>
      <c r="F1054" s="279" t="s">
        <v>1299</v>
      </c>
      <c r="G1054" s="277"/>
      <c r="H1054" s="278" t="s">
        <v>80</v>
      </c>
      <c r="I1054" s="280"/>
      <c r="J1054" s="277"/>
      <c r="K1054" s="277"/>
      <c r="L1054" s="281"/>
      <c r="M1054" s="282"/>
      <c r="N1054" s="283"/>
      <c r="O1054" s="283"/>
      <c r="P1054" s="283"/>
      <c r="Q1054" s="283"/>
      <c r="R1054" s="283"/>
      <c r="S1054" s="283"/>
      <c r="T1054" s="284"/>
      <c r="AT1054" s="285" t="s">
        <v>182</v>
      </c>
      <c r="AU1054" s="285" t="s">
        <v>92</v>
      </c>
      <c r="AV1054" s="13" t="s">
        <v>90</v>
      </c>
      <c r="AW1054" s="13" t="s">
        <v>44</v>
      </c>
      <c r="AX1054" s="13" t="s">
        <v>82</v>
      </c>
      <c r="AY1054" s="285" t="s">
        <v>157</v>
      </c>
    </row>
    <row r="1055" s="11" customFormat="1">
      <c r="B1055" s="237"/>
      <c r="C1055" s="238"/>
      <c r="D1055" s="234" t="s">
        <v>182</v>
      </c>
      <c r="E1055" s="239" t="s">
        <v>80</v>
      </c>
      <c r="F1055" s="240" t="s">
        <v>1300</v>
      </c>
      <c r="G1055" s="238"/>
      <c r="H1055" s="241">
        <v>24.850999999999999</v>
      </c>
      <c r="I1055" s="242"/>
      <c r="J1055" s="238"/>
      <c r="K1055" s="238"/>
      <c r="L1055" s="243"/>
      <c r="M1055" s="244"/>
      <c r="N1055" s="245"/>
      <c r="O1055" s="245"/>
      <c r="P1055" s="245"/>
      <c r="Q1055" s="245"/>
      <c r="R1055" s="245"/>
      <c r="S1055" s="245"/>
      <c r="T1055" s="246"/>
      <c r="AT1055" s="247" t="s">
        <v>182</v>
      </c>
      <c r="AU1055" s="247" t="s">
        <v>92</v>
      </c>
      <c r="AV1055" s="11" t="s">
        <v>92</v>
      </c>
      <c r="AW1055" s="11" t="s">
        <v>44</v>
      </c>
      <c r="AX1055" s="11" t="s">
        <v>82</v>
      </c>
      <c r="AY1055" s="247" t="s">
        <v>157</v>
      </c>
    </row>
    <row r="1056" s="13" customFormat="1">
      <c r="B1056" s="276"/>
      <c r="C1056" s="277"/>
      <c r="D1056" s="234" t="s">
        <v>182</v>
      </c>
      <c r="E1056" s="278" t="s">
        <v>80</v>
      </c>
      <c r="F1056" s="279" t="s">
        <v>1301</v>
      </c>
      <c r="G1056" s="277"/>
      <c r="H1056" s="278" t="s">
        <v>80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182</v>
      </c>
      <c r="AU1056" s="285" t="s">
        <v>92</v>
      </c>
      <c r="AV1056" s="13" t="s">
        <v>90</v>
      </c>
      <c r="AW1056" s="13" t="s">
        <v>44</v>
      </c>
      <c r="AX1056" s="13" t="s">
        <v>82</v>
      </c>
      <c r="AY1056" s="285" t="s">
        <v>157</v>
      </c>
    </row>
    <row r="1057" s="11" customFormat="1">
      <c r="B1057" s="237"/>
      <c r="C1057" s="238"/>
      <c r="D1057" s="234" t="s">
        <v>182</v>
      </c>
      <c r="E1057" s="239" t="s">
        <v>80</v>
      </c>
      <c r="F1057" s="240" t="s">
        <v>1302</v>
      </c>
      <c r="G1057" s="238"/>
      <c r="H1057" s="241">
        <v>24.885999999999999</v>
      </c>
      <c r="I1057" s="242"/>
      <c r="J1057" s="238"/>
      <c r="K1057" s="238"/>
      <c r="L1057" s="243"/>
      <c r="M1057" s="244"/>
      <c r="N1057" s="245"/>
      <c r="O1057" s="245"/>
      <c r="P1057" s="245"/>
      <c r="Q1057" s="245"/>
      <c r="R1057" s="245"/>
      <c r="S1057" s="245"/>
      <c r="T1057" s="246"/>
      <c r="AT1057" s="247" t="s">
        <v>182</v>
      </c>
      <c r="AU1057" s="247" t="s">
        <v>92</v>
      </c>
      <c r="AV1057" s="11" t="s">
        <v>92</v>
      </c>
      <c r="AW1057" s="11" t="s">
        <v>44</v>
      </c>
      <c r="AX1057" s="11" t="s">
        <v>82</v>
      </c>
      <c r="AY1057" s="247" t="s">
        <v>157</v>
      </c>
    </row>
    <row r="1058" s="13" customFormat="1">
      <c r="B1058" s="276"/>
      <c r="C1058" s="277"/>
      <c r="D1058" s="234" t="s">
        <v>182</v>
      </c>
      <c r="E1058" s="278" t="s">
        <v>80</v>
      </c>
      <c r="F1058" s="279" t="s">
        <v>1303</v>
      </c>
      <c r="G1058" s="277"/>
      <c r="H1058" s="278" t="s">
        <v>80</v>
      </c>
      <c r="I1058" s="280"/>
      <c r="J1058" s="277"/>
      <c r="K1058" s="277"/>
      <c r="L1058" s="281"/>
      <c r="M1058" s="282"/>
      <c r="N1058" s="283"/>
      <c r="O1058" s="283"/>
      <c r="P1058" s="283"/>
      <c r="Q1058" s="283"/>
      <c r="R1058" s="283"/>
      <c r="S1058" s="283"/>
      <c r="T1058" s="284"/>
      <c r="AT1058" s="285" t="s">
        <v>182</v>
      </c>
      <c r="AU1058" s="285" t="s">
        <v>92</v>
      </c>
      <c r="AV1058" s="13" t="s">
        <v>90</v>
      </c>
      <c r="AW1058" s="13" t="s">
        <v>44</v>
      </c>
      <c r="AX1058" s="13" t="s">
        <v>82</v>
      </c>
      <c r="AY1058" s="285" t="s">
        <v>157</v>
      </c>
    </row>
    <row r="1059" s="11" customFormat="1">
      <c r="B1059" s="237"/>
      <c r="C1059" s="238"/>
      <c r="D1059" s="234" t="s">
        <v>182</v>
      </c>
      <c r="E1059" s="239" t="s">
        <v>80</v>
      </c>
      <c r="F1059" s="240" t="s">
        <v>1304</v>
      </c>
      <c r="G1059" s="238"/>
      <c r="H1059" s="241">
        <v>63.822000000000003</v>
      </c>
      <c r="I1059" s="242"/>
      <c r="J1059" s="238"/>
      <c r="K1059" s="238"/>
      <c r="L1059" s="243"/>
      <c r="M1059" s="244"/>
      <c r="N1059" s="245"/>
      <c r="O1059" s="245"/>
      <c r="P1059" s="245"/>
      <c r="Q1059" s="245"/>
      <c r="R1059" s="245"/>
      <c r="S1059" s="245"/>
      <c r="T1059" s="246"/>
      <c r="AT1059" s="247" t="s">
        <v>182</v>
      </c>
      <c r="AU1059" s="247" t="s">
        <v>92</v>
      </c>
      <c r="AV1059" s="11" t="s">
        <v>92</v>
      </c>
      <c r="AW1059" s="11" t="s">
        <v>44</v>
      </c>
      <c r="AX1059" s="11" t="s">
        <v>82</v>
      </c>
      <c r="AY1059" s="247" t="s">
        <v>157</v>
      </c>
    </row>
    <row r="1060" s="13" customFormat="1">
      <c r="B1060" s="276"/>
      <c r="C1060" s="277"/>
      <c r="D1060" s="234" t="s">
        <v>182</v>
      </c>
      <c r="E1060" s="278" t="s">
        <v>80</v>
      </c>
      <c r="F1060" s="279" t="s">
        <v>1305</v>
      </c>
      <c r="G1060" s="277"/>
      <c r="H1060" s="278" t="s">
        <v>80</v>
      </c>
      <c r="I1060" s="280"/>
      <c r="J1060" s="277"/>
      <c r="K1060" s="277"/>
      <c r="L1060" s="281"/>
      <c r="M1060" s="282"/>
      <c r="N1060" s="283"/>
      <c r="O1060" s="283"/>
      <c r="P1060" s="283"/>
      <c r="Q1060" s="283"/>
      <c r="R1060" s="283"/>
      <c r="S1060" s="283"/>
      <c r="T1060" s="284"/>
      <c r="AT1060" s="285" t="s">
        <v>182</v>
      </c>
      <c r="AU1060" s="285" t="s">
        <v>92</v>
      </c>
      <c r="AV1060" s="13" t="s">
        <v>90</v>
      </c>
      <c r="AW1060" s="13" t="s">
        <v>44</v>
      </c>
      <c r="AX1060" s="13" t="s">
        <v>82</v>
      </c>
      <c r="AY1060" s="285" t="s">
        <v>157</v>
      </c>
    </row>
    <row r="1061" s="11" customFormat="1">
      <c r="B1061" s="237"/>
      <c r="C1061" s="238"/>
      <c r="D1061" s="234" t="s">
        <v>182</v>
      </c>
      <c r="E1061" s="239" t="s">
        <v>80</v>
      </c>
      <c r="F1061" s="240" t="s">
        <v>1306</v>
      </c>
      <c r="G1061" s="238"/>
      <c r="H1061" s="241">
        <v>67.010999999999996</v>
      </c>
      <c r="I1061" s="242"/>
      <c r="J1061" s="238"/>
      <c r="K1061" s="238"/>
      <c r="L1061" s="243"/>
      <c r="M1061" s="244"/>
      <c r="N1061" s="245"/>
      <c r="O1061" s="245"/>
      <c r="P1061" s="245"/>
      <c r="Q1061" s="245"/>
      <c r="R1061" s="245"/>
      <c r="S1061" s="245"/>
      <c r="T1061" s="246"/>
      <c r="AT1061" s="247" t="s">
        <v>182</v>
      </c>
      <c r="AU1061" s="247" t="s">
        <v>92</v>
      </c>
      <c r="AV1061" s="11" t="s">
        <v>92</v>
      </c>
      <c r="AW1061" s="11" t="s">
        <v>44</v>
      </c>
      <c r="AX1061" s="11" t="s">
        <v>82</v>
      </c>
      <c r="AY1061" s="247" t="s">
        <v>157</v>
      </c>
    </row>
    <row r="1062" s="13" customFormat="1">
      <c r="B1062" s="276"/>
      <c r="C1062" s="277"/>
      <c r="D1062" s="234" t="s">
        <v>182</v>
      </c>
      <c r="E1062" s="278" t="s">
        <v>80</v>
      </c>
      <c r="F1062" s="279" t="s">
        <v>1307</v>
      </c>
      <c r="G1062" s="277"/>
      <c r="H1062" s="278" t="s">
        <v>80</v>
      </c>
      <c r="I1062" s="280"/>
      <c r="J1062" s="277"/>
      <c r="K1062" s="277"/>
      <c r="L1062" s="281"/>
      <c r="M1062" s="282"/>
      <c r="N1062" s="283"/>
      <c r="O1062" s="283"/>
      <c r="P1062" s="283"/>
      <c r="Q1062" s="283"/>
      <c r="R1062" s="283"/>
      <c r="S1062" s="283"/>
      <c r="T1062" s="284"/>
      <c r="AT1062" s="285" t="s">
        <v>182</v>
      </c>
      <c r="AU1062" s="285" t="s">
        <v>92</v>
      </c>
      <c r="AV1062" s="13" t="s">
        <v>90</v>
      </c>
      <c r="AW1062" s="13" t="s">
        <v>44</v>
      </c>
      <c r="AX1062" s="13" t="s">
        <v>82</v>
      </c>
      <c r="AY1062" s="285" t="s">
        <v>157</v>
      </c>
    </row>
    <row r="1063" s="11" customFormat="1">
      <c r="B1063" s="237"/>
      <c r="C1063" s="238"/>
      <c r="D1063" s="234" t="s">
        <v>182</v>
      </c>
      <c r="E1063" s="239" t="s">
        <v>80</v>
      </c>
      <c r="F1063" s="240" t="s">
        <v>1308</v>
      </c>
      <c r="G1063" s="238"/>
      <c r="H1063" s="241">
        <v>23.106999999999999</v>
      </c>
      <c r="I1063" s="242"/>
      <c r="J1063" s="238"/>
      <c r="K1063" s="238"/>
      <c r="L1063" s="243"/>
      <c r="M1063" s="244"/>
      <c r="N1063" s="245"/>
      <c r="O1063" s="245"/>
      <c r="P1063" s="245"/>
      <c r="Q1063" s="245"/>
      <c r="R1063" s="245"/>
      <c r="S1063" s="245"/>
      <c r="T1063" s="246"/>
      <c r="AT1063" s="247" t="s">
        <v>182</v>
      </c>
      <c r="AU1063" s="247" t="s">
        <v>92</v>
      </c>
      <c r="AV1063" s="11" t="s">
        <v>92</v>
      </c>
      <c r="AW1063" s="11" t="s">
        <v>44</v>
      </c>
      <c r="AX1063" s="11" t="s">
        <v>82</v>
      </c>
      <c r="AY1063" s="247" t="s">
        <v>157</v>
      </c>
    </row>
    <row r="1064" s="13" customFormat="1">
      <c r="B1064" s="276"/>
      <c r="C1064" s="277"/>
      <c r="D1064" s="234" t="s">
        <v>182</v>
      </c>
      <c r="E1064" s="278" t="s">
        <v>80</v>
      </c>
      <c r="F1064" s="279" t="s">
        <v>1309</v>
      </c>
      <c r="G1064" s="277"/>
      <c r="H1064" s="278" t="s">
        <v>80</v>
      </c>
      <c r="I1064" s="280"/>
      <c r="J1064" s="277"/>
      <c r="K1064" s="277"/>
      <c r="L1064" s="281"/>
      <c r="M1064" s="282"/>
      <c r="N1064" s="283"/>
      <c r="O1064" s="283"/>
      <c r="P1064" s="283"/>
      <c r="Q1064" s="283"/>
      <c r="R1064" s="283"/>
      <c r="S1064" s="283"/>
      <c r="T1064" s="284"/>
      <c r="AT1064" s="285" t="s">
        <v>182</v>
      </c>
      <c r="AU1064" s="285" t="s">
        <v>92</v>
      </c>
      <c r="AV1064" s="13" t="s">
        <v>90</v>
      </c>
      <c r="AW1064" s="13" t="s">
        <v>44</v>
      </c>
      <c r="AX1064" s="13" t="s">
        <v>82</v>
      </c>
      <c r="AY1064" s="285" t="s">
        <v>157</v>
      </c>
    </row>
    <row r="1065" s="11" customFormat="1">
      <c r="B1065" s="237"/>
      <c r="C1065" s="238"/>
      <c r="D1065" s="234" t="s">
        <v>182</v>
      </c>
      <c r="E1065" s="239" t="s">
        <v>80</v>
      </c>
      <c r="F1065" s="240" t="s">
        <v>1310</v>
      </c>
      <c r="G1065" s="238"/>
      <c r="H1065" s="241">
        <v>22.498999999999999</v>
      </c>
      <c r="I1065" s="242"/>
      <c r="J1065" s="238"/>
      <c r="K1065" s="238"/>
      <c r="L1065" s="243"/>
      <c r="M1065" s="244"/>
      <c r="N1065" s="245"/>
      <c r="O1065" s="245"/>
      <c r="P1065" s="245"/>
      <c r="Q1065" s="245"/>
      <c r="R1065" s="245"/>
      <c r="S1065" s="245"/>
      <c r="T1065" s="246"/>
      <c r="AT1065" s="247" t="s">
        <v>182</v>
      </c>
      <c r="AU1065" s="247" t="s">
        <v>92</v>
      </c>
      <c r="AV1065" s="11" t="s">
        <v>92</v>
      </c>
      <c r="AW1065" s="11" t="s">
        <v>44</v>
      </c>
      <c r="AX1065" s="11" t="s">
        <v>82</v>
      </c>
      <c r="AY1065" s="247" t="s">
        <v>157</v>
      </c>
    </row>
    <row r="1066" s="13" customFormat="1">
      <c r="B1066" s="276"/>
      <c r="C1066" s="277"/>
      <c r="D1066" s="234" t="s">
        <v>182</v>
      </c>
      <c r="E1066" s="278" t="s">
        <v>80</v>
      </c>
      <c r="F1066" s="279" t="s">
        <v>1311</v>
      </c>
      <c r="G1066" s="277"/>
      <c r="H1066" s="278" t="s">
        <v>80</v>
      </c>
      <c r="I1066" s="280"/>
      <c r="J1066" s="277"/>
      <c r="K1066" s="277"/>
      <c r="L1066" s="281"/>
      <c r="M1066" s="282"/>
      <c r="N1066" s="283"/>
      <c r="O1066" s="283"/>
      <c r="P1066" s="283"/>
      <c r="Q1066" s="283"/>
      <c r="R1066" s="283"/>
      <c r="S1066" s="283"/>
      <c r="T1066" s="284"/>
      <c r="AT1066" s="285" t="s">
        <v>182</v>
      </c>
      <c r="AU1066" s="285" t="s">
        <v>92</v>
      </c>
      <c r="AV1066" s="13" t="s">
        <v>90</v>
      </c>
      <c r="AW1066" s="13" t="s">
        <v>44</v>
      </c>
      <c r="AX1066" s="13" t="s">
        <v>82</v>
      </c>
      <c r="AY1066" s="285" t="s">
        <v>157</v>
      </c>
    </row>
    <row r="1067" s="11" customFormat="1">
      <c r="B1067" s="237"/>
      <c r="C1067" s="238"/>
      <c r="D1067" s="234" t="s">
        <v>182</v>
      </c>
      <c r="E1067" s="239" t="s">
        <v>80</v>
      </c>
      <c r="F1067" s="240" t="s">
        <v>1312</v>
      </c>
      <c r="G1067" s="238"/>
      <c r="H1067" s="241">
        <v>39.832000000000001</v>
      </c>
      <c r="I1067" s="242"/>
      <c r="J1067" s="238"/>
      <c r="K1067" s="238"/>
      <c r="L1067" s="243"/>
      <c r="M1067" s="244"/>
      <c r="N1067" s="245"/>
      <c r="O1067" s="245"/>
      <c r="P1067" s="245"/>
      <c r="Q1067" s="245"/>
      <c r="R1067" s="245"/>
      <c r="S1067" s="245"/>
      <c r="T1067" s="246"/>
      <c r="AT1067" s="247" t="s">
        <v>182</v>
      </c>
      <c r="AU1067" s="247" t="s">
        <v>92</v>
      </c>
      <c r="AV1067" s="11" t="s">
        <v>92</v>
      </c>
      <c r="AW1067" s="11" t="s">
        <v>44</v>
      </c>
      <c r="AX1067" s="11" t="s">
        <v>82</v>
      </c>
      <c r="AY1067" s="247" t="s">
        <v>157</v>
      </c>
    </row>
    <row r="1068" s="12" customFormat="1">
      <c r="B1068" s="248"/>
      <c r="C1068" s="249"/>
      <c r="D1068" s="234" t="s">
        <v>182</v>
      </c>
      <c r="E1068" s="250" t="s">
        <v>80</v>
      </c>
      <c r="F1068" s="251" t="s">
        <v>183</v>
      </c>
      <c r="G1068" s="249"/>
      <c r="H1068" s="252">
        <v>266.00799999999998</v>
      </c>
      <c r="I1068" s="253"/>
      <c r="J1068" s="249"/>
      <c r="K1068" s="249"/>
      <c r="L1068" s="254"/>
      <c r="M1068" s="255"/>
      <c r="N1068" s="256"/>
      <c r="O1068" s="256"/>
      <c r="P1068" s="256"/>
      <c r="Q1068" s="256"/>
      <c r="R1068" s="256"/>
      <c r="S1068" s="256"/>
      <c r="T1068" s="257"/>
      <c r="AT1068" s="258" t="s">
        <v>182</v>
      </c>
      <c r="AU1068" s="258" t="s">
        <v>92</v>
      </c>
      <c r="AV1068" s="12" t="s">
        <v>177</v>
      </c>
      <c r="AW1068" s="12" t="s">
        <v>44</v>
      </c>
      <c r="AX1068" s="12" t="s">
        <v>90</v>
      </c>
      <c r="AY1068" s="258" t="s">
        <v>157</v>
      </c>
    </row>
    <row r="1069" s="1" customFormat="1" ht="16.5" customHeight="1">
      <c r="B1069" s="47"/>
      <c r="C1069" s="263" t="s">
        <v>1313</v>
      </c>
      <c r="D1069" s="263" t="s">
        <v>309</v>
      </c>
      <c r="E1069" s="264" t="s">
        <v>1272</v>
      </c>
      <c r="F1069" s="265" t="s">
        <v>1273</v>
      </c>
      <c r="G1069" s="266" t="s">
        <v>505</v>
      </c>
      <c r="H1069" s="267">
        <v>0.092999999999999999</v>
      </c>
      <c r="I1069" s="268"/>
      <c r="J1069" s="269">
        <f>ROUND(I1069*H1069,2)</f>
        <v>0</v>
      </c>
      <c r="K1069" s="265" t="s">
        <v>164</v>
      </c>
      <c r="L1069" s="270"/>
      <c r="M1069" s="271" t="s">
        <v>80</v>
      </c>
      <c r="N1069" s="272" t="s">
        <v>52</v>
      </c>
      <c r="O1069" s="48"/>
      <c r="P1069" s="231">
        <f>O1069*H1069</f>
        <v>0</v>
      </c>
      <c r="Q1069" s="231">
        <v>1</v>
      </c>
      <c r="R1069" s="231">
        <f>Q1069*H1069</f>
        <v>0.092999999999999999</v>
      </c>
      <c r="S1069" s="231">
        <v>0</v>
      </c>
      <c r="T1069" s="232">
        <f>S1069*H1069</f>
        <v>0</v>
      </c>
      <c r="AR1069" s="24" t="s">
        <v>1274</v>
      </c>
      <c r="AT1069" s="24" t="s">
        <v>309</v>
      </c>
      <c r="AU1069" s="24" t="s">
        <v>92</v>
      </c>
      <c r="AY1069" s="24" t="s">
        <v>157</v>
      </c>
      <c r="BE1069" s="233">
        <f>IF(N1069="základní",J1069,0)</f>
        <v>0</v>
      </c>
      <c r="BF1069" s="233">
        <f>IF(N1069="snížená",J1069,0)</f>
        <v>0</v>
      </c>
      <c r="BG1069" s="233">
        <f>IF(N1069="zákl. přenesená",J1069,0)</f>
        <v>0</v>
      </c>
      <c r="BH1069" s="233">
        <f>IF(N1069="sníž. přenesená",J1069,0)</f>
        <v>0</v>
      </c>
      <c r="BI1069" s="233">
        <f>IF(N1069="nulová",J1069,0)</f>
        <v>0</v>
      </c>
      <c r="BJ1069" s="24" t="s">
        <v>90</v>
      </c>
      <c r="BK1069" s="233">
        <f>ROUND(I1069*H1069,2)</f>
        <v>0</v>
      </c>
      <c r="BL1069" s="24" t="s">
        <v>231</v>
      </c>
      <c r="BM1069" s="24" t="s">
        <v>1314</v>
      </c>
    </row>
    <row r="1070" s="11" customFormat="1">
      <c r="B1070" s="237"/>
      <c r="C1070" s="238"/>
      <c r="D1070" s="234" t="s">
        <v>182</v>
      </c>
      <c r="E1070" s="238"/>
      <c r="F1070" s="240" t="s">
        <v>1315</v>
      </c>
      <c r="G1070" s="238"/>
      <c r="H1070" s="241">
        <v>0.092999999999999999</v>
      </c>
      <c r="I1070" s="242"/>
      <c r="J1070" s="238"/>
      <c r="K1070" s="238"/>
      <c r="L1070" s="243"/>
      <c r="M1070" s="244"/>
      <c r="N1070" s="245"/>
      <c r="O1070" s="245"/>
      <c r="P1070" s="245"/>
      <c r="Q1070" s="245"/>
      <c r="R1070" s="245"/>
      <c r="S1070" s="245"/>
      <c r="T1070" s="246"/>
      <c r="AT1070" s="247" t="s">
        <v>182</v>
      </c>
      <c r="AU1070" s="247" t="s">
        <v>92</v>
      </c>
      <c r="AV1070" s="11" t="s">
        <v>92</v>
      </c>
      <c r="AW1070" s="11" t="s">
        <v>6</v>
      </c>
      <c r="AX1070" s="11" t="s">
        <v>90</v>
      </c>
      <c r="AY1070" s="247" t="s">
        <v>157</v>
      </c>
    </row>
    <row r="1071" s="1" customFormat="1" ht="25.5" customHeight="1">
      <c r="B1071" s="47"/>
      <c r="C1071" s="222" t="s">
        <v>1316</v>
      </c>
      <c r="D1071" s="222" t="s">
        <v>160</v>
      </c>
      <c r="E1071" s="223" t="s">
        <v>1317</v>
      </c>
      <c r="F1071" s="224" t="s">
        <v>1318</v>
      </c>
      <c r="G1071" s="225" t="s">
        <v>379</v>
      </c>
      <c r="H1071" s="226">
        <v>266.00799999999998</v>
      </c>
      <c r="I1071" s="227"/>
      <c r="J1071" s="228">
        <f>ROUND(I1071*H1071,2)</f>
        <v>0</v>
      </c>
      <c r="K1071" s="224" t="s">
        <v>164</v>
      </c>
      <c r="L1071" s="73"/>
      <c r="M1071" s="229" t="s">
        <v>80</v>
      </c>
      <c r="N1071" s="230" t="s">
        <v>52</v>
      </c>
      <c r="O1071" s="48"/>
      <c r="P1071" s="231">
        <f>O1071*H1071</f>
        <v>0</v>
      </c>
      <c r="Q1071" s="231">
        <v>0</v>
      </c>
      <c r="R1071" s="231">
        <f>Q1071*H1071</f>
        <v>0</v>
      </c>
      <c r="S1071" s="231">
        <v>0</v>
      </c>
      <c r="T1071" s="232">
        <f>S1071*H1071</f>
        <v>0</v>
      </c>
      <c r="AR1071" s="24" t="s">
        <v>231</v>
      </c>
      <c r="AT1071" s="24" t="s">
        <v>160</v>
      </c>
      <c r="AU1071" s="24" t="s">
        <v>92</v>
      </c>
      <c r="AY1071" s="24" t="s">
        <v>157</v>
      </c>
      <c r="BE1071" s="233">
        <f>IF(N1071="základní",J1071,0)</f>
        <v>0</v>
      </c>
      <c r="BF1071" s="233">
        <f>IF(N1071="snížená",J1071,0)</f>
        <v>0</v>
      </c>
      <c r="BG1071" s="233">
        <f>IF(N1071="zákl. přenesená",J1071,0)</f>
        <v>0</v>
      </c>
      <c r="BH1071" s="233">
        <f>IF(N1071="sníž. přenesená",J1071,0)</f>
        <v>0</v>
      </c>
      <c r="BI1071" s="233">
        <f>IF(N1071="nulová",J1071,0)</f>
        <v>0</v>
      </c>
      <c r="BJ1071" s="24" t="s">
        <v>90</v>
      </c>
      <c r="BK1071" s="233">
        <f>ROUND(I1071*H1071,2)</f>
        <v>0</v>
      </c>
      <c r="BL1071" s="24" t="s">
        <v>231</v>
      </c>
      <c r="BM1071" s="24" t="s">
        <v>1319</v>
      </c>
    </row>
    <row r="1072" s="13" customFormat="1">
      <c r="B1072" s="276"/>
      <c r="C1072" s="277"/>
      <c r="D1072" s="234" t="s">
        <v>182</v>
      </c>
      <c r="E1072" s="278" t="s">
        <v>80</v>
      </c>
      <c r="F1072" s="279" t="s">
        <v>1299</v>
      </c>
      <c r="G1072" s="277"/>
      <c r="H1072" s="278" t="s">
        <v>80</v>
      </c>
      <c r="I1072" s="280"/>
      <c r="J1072" s="277"/>
      <c r="K1072" s="277"/>
      <c r="L1072" s="281"/>
      <c r="M1072" s="282"/>
      <c r="N1072" s="283"/>
      <c r="O1072" s="283"/>
      <c r="P1072" s="283"/>
      <c r="Q1072" s="283"/>
      <c r="R1072" s="283"/>
      <c r="S1072" s="283"/>
      <c r="T1072" s="284"/>
      <c r="AT1072" s="285" t="s">
        <v>182</v>
      </c>
      <c r="AU1072" s="285" t="s">
        <v>92</v>
      </c>
      <c r="AV1072" s="13" t="s">
        <v>90</v>
      </c>
      <c r="AW1072" s="13" t="s">
        <v>44</v>
      </c>
      <c r="AX1072" s="13" t="s">
        <v>82</v>
      </c>
      <c r="AY1072" s="285" t="s">
        <v>157</v>
      </c>
    </row>
    <row r="1073" s="11" customFormat="1">
      <c r="B1073" s="237"/>
      <c r="C1073" s="238"/>
      <c r="D1073" s="234" t="s">
        <v>182</v>
      </c>
      <c r="E1073" s="239" t="s">
        <v>80</v>
      </c>
      <c r="F1073" s="240" t="s">
        <v>1300</v>
      </c>
      <c r="G1073" s="238"/>
      <c r="H1073" s="241">
        <v>24.850999999999999</v>
      </c>
      <c r="I1073" s="242"/>
      <c r="J1073" s="238"/>
      <c r="K1073" s="238"/>
      <c r="L1073" s="243"/>
      <c r="M1073" s="244"/>
      <c r="N1073" s="245"/>
      <c r="O1073" s="245"/>
      <c r="P1073" s="245"/>
      <c r="Q1073" s="245"/>
      <c r="R1073" s="245"/>
      <c r="S1073" s="245"/>
      <c r="T1073" s="246"/>
      <c r="AT1073" s="247" t="s">
        <v>182</v>
      </c>
      <c r="AU1073" s="247" t="s">
        <v>92</v>
      </c>
      <c r="AV1073" s="11" t="s">
        <v>92</v>
      </c>
      <c r="AW1073" s="11" t="s">
        <v>44</v>
      </c>
      <c r="AX1073" s="11" t="s">
        <v>82</v>
      </c>
      <c r="AY1073" s="247" t="s">
        <v>157</v>
      </c>
    </row>
    <row r="1074" s="13" customFormat="1">
      <c r="B1074" s="276"/>
      <c r="C1074" s="277"/>
      <c r="D1074" s="234" t="s">
        <v>182</v>
      </c>
      <c r="E1074" s="278" t="s">
        <v>80</v>
      </c>
      <c r="F1074" s="279" t="s">
        <v>1301</v>
      </c>
      <c r="G1074" s="277"/>
      <c r="H1074" s="278" t="s">
        <v>80</v>
      </c>
      <c r="I1074" s="280"/>
      <c r="J1074" s="277"/>
      <c r="K1074" s="277"/>
      <c r="L1074" s="281"/>
      <c r="M1074" s="282"/>
      <c r="N1074" s="283"/>
      <c r="O1074" s="283"/>
      <c r="P1074" s="283"/>
      <c r="Q1074" s="283"/>
      <c r="R1074" s="283"/>
      <c r="S1074" s="283"/>
      <c r="T1074" s="284"/>
      <c r="AT1074" s="285" t="s">
        <v>182</v>
      </c>
      <c r="AU1074" s="285" t="s">
        <v>92</v>
      </c>
      <c r="AV1074" s="13" t="s">
        <v>90</v>
      </c>
      <c r="AW1074" s="13" t="s">
        <v>44</v>
      </c>
      <c r="AX1074" s="13" t="s">
        <v>82</v>
      </c>
      <c r="AY1074" s="285" t="s">
        <v>157</v>
      </c>
    </row>
    <row r="1075" s="11" customFormat="1">
      <c r="B1075" s="237"/>
      <c r="C1075" s="238"/>
      <c r="D1075" s="234" t="s">
        <v>182</v>
      </c>
      <c r="E1075" s="239" t="s">
        <v>80</v>
      </c>
      <c r="F1075" s="240" t="s">
        <v>1302</v>
      </c>
      <c r="G1075" s="238"/>
      <c r="H1075" s="241">
        <v>24.885999999999999</v>
      </c>
      <c r="I1075" s="242"/>
      <c r="J1075" s="238"/>
      <c r="K1075" s="238"/>
      <c r="L1075" s="243"/>
      <c r="M1075" s="244"/>
      <c r="N1075" s="245"/>
      <c r="O1075" s="245"/>
      <c r="P1075" s="245"/>
      <c r="Q1075" s="245"/>
      <c r="R1075" s="245"/>
      <c r="S1075" s="245"/>
      <c r="T1075" s="246"/>
      <c r="AT1075" s="247" t="s">
        <v>182</v>
      </c>
      <c r="AU1075" s="247" t="s">
        <v>92</v>
      </c>
      <c r="AV1075" s="11" t="s">
        <v>92</v>
      </c>
      <c r="AW1075" s="11" t="s">
        <v>44</v>
      </c>
      <c r="AX1075" s="11" t="s">
        <v>82</v>
      </c>
      <c r="AY1075" s="247" t="s">
        <v>157</v>
      </c>
    </row>
    <row r="1076" s="13" customFormat="1">
      <c r="B1076" s="276"/>
      <c r="C1076" s="277"/>
      <c r="D1076" s="234" t="s">
        <v>182</v>
      </c>
      <c r="E1076" s="278" t="s">
        <v>80</v>
      </c>
      <c r="F1076" s="279" t="s">
        <v>1303</v>
      </c>
      <c r="G1076" s="277"/>
      <c r="H1076" s="278" t="s">
        <v>80</v>
      </c>
      <c r="I1076" s="280"/>
      <c r="J1076" s="277"/>
      <c r="K1076" s="277"/>
      <c r="L1076" s="281"/>
      <c r="M1076" s="282"/>
      <c r="N1076" s="283"/>
      <c r="O1076" s="283"/>
      <c r="P1076" s="283"/>
      <c r="Q1076" s="283"/>
      <c r="R1076" s="283"/>
      <c r="S1076" s="283"/>
      <c r="T1076" s="284"/>
      <c r="AT1076" s="285" t="s">
        <v>182</v>
      </c>
      <c r="AU1076" s="285" t="s">
        <v>92</v>
      </c>
      <c r="AV1076" s="13" t="s">
        <v>90</v>
      </c>
      <c r="AW1076" s="13" t="s">
        <v>44</v>
      </c>
      <c r="AX1076" s="13" t="s">
        <v>82</v>
      </c>
      <c r="AY1076" s="285" t="s">
        <v>157</v>
      </c>
    </row>
    <row r="1077" s="11" customFormat="1">
      <c r="B1077" s="237"/>
      <c r="C1077" s="238"/>
      <c r="D1077" s="234" t="s">
        <v>182</v>
      </c>
      <c r="E1077" s="239" t="s">
        <v>80</v>
      </c>
      <c r="F1077" s="240" t="s">
        <v>1304</v>
      </c>
      <c r="G1077" s="238"/>
      <c r="H1077" s="241">
        <v>63.822000000000003</v>
      </c>
      <c r="I1077" s="242"/>
      <c r="J1077" s="238"/>
      <c r="K1077" s="238"/>
      <c r="L1077" s="243"/>
      <c r="M1077" s="244"/>
      <c r="N1077" s="245"/>
      <c r="O1077" s="245"/>
      <c r="P1077" s="245"/>
      <c r="Q1077" s="245"/>
      <c r="R1077" s="245"/>
      <c r="S1077" s="245"/>
      <c r="T1077" s="246"/>
      <c r="AT1077" s="247" t="s">
        <v>182</v>
      </c>
      <c r="AU1077" s="247" t="s">
        <v>92</v>
      </c>
      <c r="AV1077" s="11" t="s">
        <v>92</v>
      </c>
      <c r="AW1077" s="11" t="s">
        <v>44</v>
      </c>
      <c r="AX1077" s="11" t="s">
        <v>82</v>
      </c>
      <c r="AY1077" s="247" t="s">
        <v>157</v>
      </c>
    </row>
    <row r="1078" s="13" customFormat="1">
      <c r="B1078" s="276"/>
      <c r="C1078" s="277"/>
      <c r="D1078" s="234" t="s">
        <v>182</v>
      </c>
      <c r="E1078" s="278" t="s">
        <v>80</v>
      </c>
      <c r="F1078" s="279" t="s">
        <v>1305</v>
      </c>
      <c r="G1078" s="277"/>
      <c r="H1078" s="278" t="s">
        <v>80</v>
      </c>
      <c r="I1078" s="280"/>
      <c r="J1078" s="277"/>
      <c r="K1078" s="277"/>
      <c r="L1078" s="281"/>
      <c r="M1078" s="282"/>
      <c r="N1078" s="283"/>
      <c r="O1078" s="283"/>
      <c r="P1078" s="283"/>
      <c r="Q1078" s="283"/>
      <c r="R1078" s="283"/>
      <c r="S1078" s="283"/>
      <c r="T1078" s="284"/>
      <c r="AT1078" s="285" t="s">
        <v>182</v>
      </c>
      <c r="AU1078" s="285" t="s">
        <v>92</v>
      </c>
      <c r="AV1078" s="13" t="s">
        <v>90</v>
      </c>
      <c r="AW1078" s="13" t="s">
        <v>44</v>
      </c>
      <c r="AX1078" s="13" t="s">
        <v>82</v>
      </c>
      <c r="AY1078" s="285" t="s">
        <v>157</v>
      </c>
    </row>
    <row r="1079" s="11" customFormat="1">
      <c r="B1079" s="237"/>
      <c r="C1079" s="238"/>
      <c r="D1079" s="234" t="s">
        <v>182</v>
      </c>
      <c r="E1079" s="239" t="s">
        <v>80</v>
      </c>
      <c r="F1079" s="240" t="s">
        <v>1306</v>
      </c>
      <c r="G1079" s="238"/>
      <c r="H1079" s="241">
        <v>67.010999999999996</v>
      </c>
      <c r="I1079" s="242"/>
      <c r="J1079" s="238"/>
      <c r="K1079" s="238"/>
      <c r="L1079" s="243"/>
      <c r="M1079" s="244"/>
      <c r="N1079" s="245"/>
      <c r="O1079" s="245"/>
      <c r="P1079" s="245"/>
      <c r="Q1079" s="245"/>
      <c r="R1079" s="245"/>
      <c r="S1079" s="245"/>
      <c r="T1079" s="246"/>
      <c r="AT1079" s="247" t="s">
        <v>182</v>
      </c>
      <c r="AU1079" s="247" t="s">
        <v>92</v>
      </c>
      <c r="AV1079" s="11" t="s">
        <v>92</v>
      </c>
      <c r="AW1079" s="11" t="s">
        <v>44</v>
      </c>
      <c r="AX1079" s="11" t="s">
        <v>82</v>
      </c>
      <c r="AY1079" s="247" t="s">
        <v>157</v>
      </c>
    </row>
    <row r="1080" s="13" customFormat="1">
      <c r="B1080" s="276"/>
      <c r="C1080" s="277"/>
      <c r="D1080" s="234" t="s">
        <v>182</v>
      </c>
      <c r="E1080" s="278" t="s">
        <v>80</v>
      </c>
      <c r="F1080" s="279" t="s">
        <v>1307</v>
      </c>
      <c r="G1080" s="277"/>
      <c r="H1080" s="278" t="s">
        <v>80</v>
      </c>
      <c r="I1080" s="280"/>
      <c r="J1080" s="277"/>
      <c r="K1080" s="277"/>
      <c r="L1080" s="281"/>
      <c r="M1080" s="282"/>
      <c r="N1080" s="283"/>
      <c r="O1080" s="283"/>
      <c r="P1080" s="283"/>
      <c r="Q1080" s="283"/>
      <c r="R1080" s="283"/>
      <c r="S1080" s="283"/>
      <c r="T1080" s="284"/>
      <c r="AT1080" s="285" t="s">
        <v>182</v>
      </c>
      <c r="AU1080" s="285" t="s">
        <v>92</v>
      </c>
      <c r="AV1080" s="13" t="s">
        <v>90</v>
      </c>
      <c r="AW1080" s="13" t="s">
        <v>44</v>
      </c>
      <c r="AX1080" s="13" t="s">
        <v>82</v>
      </c>
      <c r="AY1080" s="285" t="s">
        <v>157</v>
      </c>
    </row>
    <row r="1081" s="11" customFormat="1">
      <c r="B1081" s="237"/>
      <c r="C1081" s="238"/>
      <c r="D1081" s="234" t="s">
        <v>182</v>
      </c>
      <c r="E1081" s="239" t="s">
        <v>80</v>
      </c>
      <c r="F1081" s="240" t="s">
        <v>1308</v>
      </c>
      <c r="G1081" s="238"/>
      <c r="H1081" s="241">
        <v>23.106999999999999</v>
      </c>
      <c r="I1081" s="242"/>
      <c r="J1081" s="238"/>
      <c r="K1081" s="238"/>
      <c r="L1081" s="243"/>
      <c r="M1081" s="244"/>
      <c r="N1081" s="245"/>
      <c r="O1081" s="245"/>
      <c r="P1081" s="245"/>
      <c r="Q1081" s="245"/>
      <c r="R1081" s="245"/>
      <c r="S1081" s="245"/>
      <c r="T1081" s="246"/>
      <c r="AT1081" s="247" t="s">
        <v>182</v>
      </c>
      <c r="AU1081" s="247" t="s">
        <v>92</v>
      </c>
      <c r="AV1081" s="11" t="s">
        <v>92</v>
      </c>
      <c r="AW1081" s="11" t="s">
        <v>44</v>
      </c>
      <c r="AX1081" s="11" t="s">
        <v>82</v>
      </c>
      <c r="AY1081" s="247" t="s">
        <v>157</v>
      </c>
    </row>
    <row r="1082" s="13" customFormat="1">
      <c r="B1082" s="276"/>
      <c r="C1082" s="277"/>
      <c r="D1082" s="234" t="s">
        <v>182</v>
      </c>
      <c r="E1082" s="278" t="s">
        <v>80</v>
      </c>
      <c r="F1082" s="279" t="s">
        <v>1309</v>
      </c>
      <c r="G1082" s="277"/>
      <c r="H1082" s="278" t="s">
        <v>80</v>
      </c>
      <c r="I1082" s="280"/>
      <c r="J1082" s="277"/>
      <c r="K1082" s="277"/>
      <c r="L1082" s="281"/>
      <c r="M1082" s="282"/>
      <c r="N1082" s="283"/>
      <c r="O1082" s="283"/>
      <c r="P1082" s="283"/>
      <c r="Q1082" s="283"/>
      <c r="R1082" s="283"/>
      <c r="S1082" s="283"/>
      <c r="T1082" s="284"/>
      <c r="AT1082" s="285" t="s">
        <v>182</v>
      </c>
      <c r="AU1082" s="285" t="s">
        <v>92</v>
      </c>
      <c r="AV1082" s="13" t="s">
        <v>90</v>
      </c>
      <c r="AW1082" s="13" t="s">
        <v>44</v>
      </c>
      <c r="AX1082" s="13" t="s">
        <v>82</v>
      </c>
      <c r="AY1082" s="285" t="s">
        <v>157</v>
      </c>
    </row>
    <row r="1083" s="11" customFormat="1">
      <c r="B1083" s="237"/>
      <c r="C1083" s="238"/>
      <c r="D1083" s="234" t="s">
        <v>182</v>
      </c>
      <c r="E1083" s="239" t="s">
        <v>80</v>
      </c>
      <c r="F1083" s="240" t="s">
        <v>1310</v>
      </c>
      <c r="G1083" s="238"/>
      <c r="H1083" s="241">
        <v>22.498999999999999</v>
      </c>
      <c r="I1083" s="242"/>
      <c r="J1083" s="238"/>
      <c r="K1083" s="238"/>
      <c r="L1083" s="243"/>
      <c r="M1083" s="244"/>
      <c r="N1083" s="245"/>
      <c r="O1083" s="245"/>
      <c r="P1083" s="245"/>
      <c r="Q1083" s="245"/>
      <c r="R1083" s="245"/>
      <c r="S1083" s="245"/>
      <c r="T1083" s="246"/>
      <c r="AT1083" s="247" t="s">
        <v>182</v>
      </c>
      <c r="AU1083" s="247" t="s">
        <v>92</v>
      </c>
      <c r="AV1083" s="11" t="s">
        <v>92</v>
      </c>
      <c r="AW1083" s="11" t="s">
        <v>44</v>
      </c>
      <c r="AX1083" s="11" t="s">
        <v>82</v>
      </c>
      <c r="AY1083" s="247" t="s">
        <v>157</v>
      </c>
    </row>
    <row r="1084" s="13" customFormat="1">
      <c r="B1084" s="276"/>
      <c r="C1084" s="277"/>
      <c r="D1084" s="234" t="s">
        <v>182</v>
      </c>
      <c r="E1084" s="278" t="s">
        <v>80</v>
      </c>
      <c r="F1084" s="279" t="s">
        <v>1311</v>
      </c>
      <c r="G1084" s="277"/>
      <c r="H1084" s="278" t="s">
        <v>80</v>
      </c>
      <c r="I1084" s="280"/>
      <c r="J1084" s="277"/>
      <c r="K1084" s="277"/>
      <c r="L1084" s="281"/>
      <c r="M1084" s="282"/>
      <c r="N1084" s="283"/>
      <c r="O1084" s="283"/>
      <c r="P1084" s="283"/>
      <c r="Q1084" s="283"/>
      <c r="R1084" s="283"/>
      <c r="S1084" s="283"/>
      <c r="T1084" s="284"/>
      <c r="AT1084" s="285" t="s">
        <v>182</v>
      </c>
      <c r="AU1084" s="285" t="s">
        <v>92</v>
      </c>
      <c r="AV1084" s="13" t="s">
        <v>90</v>
      </c>
      <c r="AW1084" s="13" t="s">
        <v>44</v>
      </c>
      <c r="AX1084" s="13" t="s">
        <v>82</v>
      </c>
      <c r="AY1084" s="285" t="s">
        <v>157</v>
      </c>
    </row>
    <row r="1085" s="11" customFormat="1">
      <c r="B1085" s="237"/>
      <c r="C1085" s="238"/>
      <c r="D1085" s="234" t="s">
        <v>182</v>
      </c>
      <c r="E1085" s="239" t="s">
        <v>80</v>
      </c>
      <c r="F1085" s="240" t="s">
        <v>1312</v>
      </c>
      <c r="G1085" s="238"/>
      <c r="H1085" s="241">
        <v>39.832000000000001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AT1085" s="247" t="s">
        <v>182</v>
      </c>
      <c r="AU1085" s="247" t="s">
        <v>92</v>
      </c>
      <c r="AV1085" s="11" t="s">
        <v>92</v>
      </c>
      <c r="AW1085" s="11" t="s">
        <v>44</v>
      </c>
      <c r="AX1085" s="11" t="s">
        <v>82</v>
      </c>
      <c r="AY1085" s="247" t="s">
        <v>157</v>
      </c>
    </row>
    <row r="1086" s="12" customFormat="1">
      <c r="B1086" s="248"/>
      <c r="C1086" s="249"/>
      <c r="D1086" s="234" t="s">
        <v>182</v>
      </c>
      <c r="E1086" s="250" t="s">
        <v>80</v>
      </c>
      <c r="F1086" s="251" t="s">
        <v>183</v>
      </c>
      <c r="G1086" s="249"/>
      <c r="H1086" s="252">
        <v>266.00799999999998</v>
      </c>
      <c r="I1086" s="253"/>
      <c r="J1086" s="249"/>
      <c r="K1086" s="249"/>
      <c r="L1086" s="254"/>
      <c r="M1086" s="255"/>
      <c r="N1086" s="256"/>
      <c r="O1086" s="256"/>
      <c r="P1086" s="256"/>
      <c r="Q1086" s="256"/>
      <c r="R1086" s="256"/>
      <c r="S1086" s="256"/>
      <c r="T1086" s="257"/>
      <c r="AT1086" s="258" t="s">
        <v>182</v>
      </c>
      <c r="AU1086" s="258" t="s">
        <v>92</v>
      </c>
      <c r="AV1086" s="12" t="s">
        <v>177</v>
      </c>
      <c r="AW1086" s="12" t="s">
        <v>44</v>
      </c>
      <c r="AX1086" s="12" t="s">
        <v>90</v>
      </c>
      <c r="AY1086" s="258" t="s">
        <v>157</v>
      </c>
    </row>
    <row r="1087" s="1" customFormat="1" ht="16.5" customHeight="1">
      <c r="B1087" s="47"/>
      <c r="C1087" s="263" t="s">
        <v>1320</v>
      </c>
      <c r="D1087" s="263" t="s">
        <v>309</v>
      </c>
      <c r="E1087" s="264" t="s">
        <v>1290</v>
      </c>
      <c r="F1087" s="265" t="s">
        <v>1291</v>
      </c>
      <c r="G1087" s="266" t="s">
        <v>505</v>
      </c>
      <c r="H1087" s="267">
        <v>0.12</v>
      </c>
      <c r="I1087" s="268"/>
      <c r="J1087" s="269">
        <f>ROUND(I1087*H1087,2)</f>
        <v>0</v>
      </c>
      <c r="K1087" s="265" t="s">
        <v>164</v>
      </c>
      <c r="L1087" s="270"/>
      <c r="M1087" s="271" t="s">
        <v>80</v>
      </c>
      <c r="N1087" s="272" t="s">
        <v>52</v>
      </c>
      <c r="O1087" s="48"/>
      <c r="P1087" s="231">
        <f>O1087*H1087</f>
        <v>0</v>
      </c>
      <c r="Q1087" s="231">
        <v>1</v>
      </c>
      <c r="R1087" s="231">
        <f>Q1087*H1087</f>
        <v>0.12</v>
      </c>
      <c r="S1087" s="231">
        <v>0</v>
      </c>
      <c r="T1087" s="232">
        <f>S1087*H1087</f>
        <v>0</v>
      </c>
      <c r="AR1087" s="24" t="s">
        <v>1274</v>
      </c>
      <c r="AT1087" s="24" t="s">
        <v>309</v>
      </c>
      <c r="AU1087" s="24" t="s">
        <v>92</v>
      </c>
      <c r="AY1087" s="24" t="s">
        <v>157</v>
      </c>
      <c r="BE1087" s="233">
        <f>IF(N1087="základní",J1087,0)</f>
        <v>0</v>
      </c>
      <c r="BF1087" s="233">
        <f>IF(N1087="snížená",J1087,0)</f>
        <v>0</v>
      </c>
      <c r="BG1087" s="233">
        <f>IF(N1087="zákl. přenesená",J1087,0)</f>
        <v>0</v>
      </c>
      <c r="BH1087" s="233">
        <f>IF(N1087="sníž. přenesená",J1087,0)</f>
        <v>0</v>
      </c>
      <c r="BI1087" s="233">
        <f>IF(N1087="nulová",J1087,0)</f>
        <v>0</v>
      </c>
      <c r="BJ1087" s="24" t="s">
        <v>90</v>
      </c>
      <c r="BK1087" s="233">
        <f>ROUND(I1087*H1087,2)</f>
        <v>0</v>
      </c>
      <c r="BL1087" s="24" t="s">
        <v>231</v>
      </c>
      <c r="BM1087" s="24" t="s">
        <v>1321</v>
      </c>
    </row>
    <row r="1088" s="11" customFormat="1">
      <c r="B1088" s="237"/>
      <c r="C1088" s="238"/>
      <c r="D1088" s="234" t="s">
        <v>182</v>
      </c>
      <c r="E1088" s="238"/>
      <c r="F1088" s="240" t="s">
        <v>1322</v>
      </c>
      <c r="G1088" s="238"/>
      <c r="H1088" s="241">
        <v>0.12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AT1088" s="247" t="s">
        <v>182</v>
      </c>
      <c r="AU1088" s="247" t="s">
        <v>92</v>
      </c>
      <c r="AV1088" s="11" t="s">
        <v>92</v>
      </c>
      <c r="AW1088" s="11" t="s">
        <v>6</v>
      </c>
      <c r="AX1088" s="11" t="s">
        <v>90</v>
      </c>
      <c r="AY1088" s="247" t="s">
        <v>157</v>
      </c>
    </row>
    <row r="1089" s="1" customFormat="1" ht="25.5" customHeight="1">
      <c r="B1089" s="47"/>
      <c r="C1089" s="222" t="s">
        <v>1323</v>
      </c>
      <c r="D1089" s="222" t="s">
        <v>160</v>
      </c>
      <c r="E1089" s="223" t="s">
        <v>1324</v>
      </c>
      <c r="F1089" s="224" t="s">
        <v>1325</v>
      </c>
      <c r="G1089" s="225" t="s">
        <v>379</v>
      </c>
      <c r="H1089" s="226">
        <v>88.947999999999993</v>
      </c>
      <c r="I1089" s="227"/>
      <c r="J1089" s="228">
        <f>ROUND(I1089*H1089,2)</f>
        <v>0</v>
      </c>
      <c r="K1089" s="224" t="s">
        <v>164</v>
      </c>
      <c r="L1089" s="73"/>
      <c r="M1089" s="229" t="s">
        <v>80</v>
      </c>
      <c r="N1089" s="230" t="s">
        <v>52</v>
      </c>
      <c r="O1089" s="48"/>
      <c r="P1089" s="231">
        <f>O1089*H1089</f>
        <v>0</v>
      </c>
      <c r="Q1089" s="231">
        <v>0.00040000000000000002</v>
      </c>
      <c r="R1089" s="231">
        <f>Q1089*H1089</f>
        <v>0.035579199999999998</v>
      </c>
      <c r="S1089" s="231">
        <v>0</v>
      </c>
      <c r="T1089" s="232">
        <f>S1089*H1089</f>
        <v>0</v>
      </c>
      <c r="AR1089" s="24" t="s">
        <v>231</v>
      </c>
      <c r="AT1089" s="24" t="s">
        <v>160</v>
      </c>
      <c r="AU1089" s="24" t="s">
        <v>92</v>
      </c>
      <c r="AY1089" s="24" t="s">
        <v>157</v>
      </c>
      <c r="BE1089" s="233">
        <f>IF(N1089="základní",J1089,0)</f>
        <v>0</v>
      </c>
      <c r="BF1089" s="233">
        <f>IF(N1089="snížená",J1089,0)</f>
        <v>0</v>
      </c>
      <c r="BG1089" s="233">
        <f>IF(N1089="zákl. přenesená",J1089,0)</f>
        <v>0</v>
      </c>
      <c r="BH1089" s="233">
        <f>IF(N1089="sníž. přenesená",J1089,0)</f>
        <v>0</v>
      </c>
      <c r="BI1089" s="233">
        <f>IF(N1089="nulová",J1089,0)</f>
        <v>0</v>
      </c>
      <c r="BJ1089" s="24" t="s">
        <v>90</v>
      </c>
      <c r="BK1089" s="233">
        <f>ROUND(I1089*H1089,2)</f>
        <v>0</v>
      </c>
      <c r="BL1089" s="24" t="s">
        <v>231</v>
      </c>
      <c r="BM1089" s="24" t="s">
        <v>1326</v>
      </c>
    </row>
    <row r="1090" s="13" customFormat="1">
      <c r="B1090" s="276"/>
      <c r="C1090" s="277"/>
      <c r="D1090" s="234" t="s">
        <v>182</v>
      </c>
      <c r="E1090" s="278" t="s">
        <v>80</v>
      </c>
      <c r="F1090" s="279" t="s">
        <v>1049</v>
      </c>
      <c r="G1090" s="277"/>
      <c r="H1090" s="278" t="s">
        <v>80</v>
      </c>
      <c r="I1090" s="280"/>
      <c r="J1090" s="277"/>
      <c r="K1090" s="277"/>
      <c r="L1090" s="281"/>
      <c r="M1090" s="282"/>
      <c r="N1090" s="283"/>
      <c r="O1090" s="283"/>
      <c r="P1090" s="283"/>
      <c r="Q1090" s="283"/>
      <c r="R1090" s="283"/>
      <c r="S1090" s="283"/>
      <c r="T1090" s="284"/>
      <c r="AT1090" s="285" t="s">
        <v>182</v>
      </c>
      <c r="AU1090" s="285" t="s">
        <v>92</v>
      </c>
      <c r="AV1090" s="13" t="s">
        <v>90</v>
      </c>
      <c r="AW1090" s="13" t="s">
        <v>44</v>
      </c>
      <c r="AX1090" s="13" t="s">
        <v>82</v>
      </c>
      <c r="AY1090" s="285" t="s">
        <v>157</v>
      </c>
    </row>
    <row r="1091" s="11" customFormat="1">
      <c r="B1091" s="237"/>
      <c r="C1091" s="238"/>
      <c r="D1091" s="234" t="s">
        <v>182</v>
      </c>
      <c r="E1091" s="239" t="s">
        <v>80</v>
      </c>
      <c r="F1091" s="240" t="s">
        <v>1050</v>
      </c>
      <c r="G1091" s="238"/>
      <c r="H1091" s="241">
        <v>8.6739999999999995</v>
      </c>
      <c r="I1091" s="242"/>
      <c r="J1091" s="238"/>
      <c r="K1091" s="238"/>
      <c r="L1091" s="243"/>
      <c r="M1091" s="244"/>
      <c r="N1091" s="245"/>
      <c r="O1091" s="245"/>
      <c r="P1091" s="245"/>
      <c r="Q1091" s="245"/>
      <c r="R1091" s="245"/>
      <c r="S1091" s="245"/>
      <c r="T1091" s="246"/>
      <c r="AT1091" s="247" t="s">
        <v>182</v>
      </c>
      <c r="AU1091" s="247" t="s">
        <v>92</v>
      </c>
      <c r="AV1091" s="11" t="s">
        <v>92</v>
      </c>
      <c r="AW1091" s="11" t="s">
        <v>44</v>
      </c>
      <c r="AX1091" s="11" t="s">
        <v>82</v>
      </c>
      <c r="AY1091" s="247" t="s">
        <v>157</v>
      </c>
    </row>
    <row r="1092" s="13" customFormat="1">
      <c r="B1092" s="276"/>
      <c r="C1092" s="277"/>
      <c r="D1092" s="234" t="s">
        <v>182</v>
      </c>
      <c r="E1092" s="278" t="s">
        <v>80</v>
      </c>
      <c r="F1092" s="279" t="s">
        <v>1051</v>
      </c>
      <c r="G1092" s="277"/>
      <c r="H1092" s="278" t="s">
        <v>80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182</v>
      </c>
      <c r="AU1092" s="285" t="s">
        <v>92</v>
      </c>
      <c r="AV1092" s="13" t="s">
        <v>90</v>
      </c>
      <c r="AW1092" s="13" t="s">
        <v>44</v>
      </c>
      <c r="AX1092" s="13" t="s">
        <v>82</v>
      </c>
      <c r="AY1092" s="285" t="s">
        <v>157</v>
      </c>
    </row>
    <row r="1093" s="11" customFormat="1">
      <c r="B1093" s="237"/>
      <c r="C1093" s="238"/>
      <c r="D1093" s="234" t="s">
        <v>182</v>
      </c>
      <c r="E1093" s="239" t="s">
        <v>80</v>
      </c>
      <c r="F1093" s="240" t="s">
        <v>1050</v>
      </c>
      <c r="G1093" s="238"/>
      <c r="H1093" s="241">
        <v>8.6739999999999995</v>
      </c>
      <c r="I1093" s="242"/>
      <c r="J1093" s="238"/>
      <c r="K1093" s="238"/>
      <c r="L1093" s="243"/>
      <c r="M1093" s="244"/>
      <c r="N1093" s="245"/>
      <c r="O1093" s="245"/>
      <c r="P1093" s="245"/>
      <c r="Q1093" s="245"/>
      <c r="R1093" s="245"/>
      <c r="S1093" s="245"/>
      <c r="T1093" s="246"/>
      <c r="AT1093" s="247" t="s">
        <v>182</v>
      </c>
      <c r="AU1093" s="247" t="s">
        <v>92</v>
      </c>
      <c r="AV1093" s="11" t="s">
        <v>92</v>
      </c>
      <c r="AW1093" s="11" t="s">
        <v>44</v>
      </c>
      <c r="AX1093" s="11" t="s">
        <v>82</v>
      </c>
      <c r="AY1093" s="247" t="s">
        <v>157</v>
      </c>
    </row>
    <row r="1094" s="13" customFormat="1">
      <c r="B1094" s="276"/>
      <c r="C1094" s="277"/>
      <c r="D1094" s="234" t="s">
        <v>182</v>
      </c>
      <c r="E1094" s="278" t="s">
        <v>80</v>
      </c>
      <c r="F1094" s="279" t="s">
        <v>1052</v>
      </c>
      <c r="G1094" s="277"/>
      <c r="H1094" s="278" t="s">
        <v>80</v>
      </c>
      <c r="I1094" s="280"/>
      <c r="J1094" s="277"/>
      <c r="K1094" s="277"/>
      <c r="L1094" s="281"/>
      <c r="M1094" s="282"/>
      <c r="N1094" s="283"/>
      <c r="O1094" s="283"/>
      <c r="P1094" s="283"/>
      <c r="Q1094" s="283"/>
      <c r="R1094" s="283"/>
      <c r="S1094" s="283"/>
      <c r="T1094" s="284"/>
      <c r="AT1094" s="285" t="s">
        <v>182</v>
      </c>
      <c r="AU1094" s="285" t="s">
        <v>92</v>
      </c>
      <c r="AV1094" s="13" t="s">
        <v>90</v>
      </c>
      <c r="AW1094" s="13" t="s">
        <v>44</v>
      </c>
      <c r="AX1094" s="13" t="s">
        <v>82</v>
      </c>
      <c r="AY1094" s="285" t="s">
        <v>157</v>
      </c>
    </row>
    <row r="1095" s="11" customFormat="1">
      <c r="B1095" s="237"/>
      <c r="C1095" s="238"/>
      <c r="D1095" s="234" t="s">
        <v>182</v>
      </c>
      <c r="E1095" s="239" t="s">
        <v>80</v>
      </c>
      <c r="F1095" s="240" t="s">
        <v>1053</v>
      </c>
      <c r="G1095" s="238"/>
      <c r="H1095" s="241">
        <v>8.2319999999999993</v>
      </c>
      <c r="I1095" s="242"/>
      <c r="J1095" s="238"/>
      <c r="K1095" s="238"/>
      <c r="L1095" s="243"/>
      <c r="M1095" s="244"/>
      <c r="N1095" s="245"/>
      <c r="O1095" s="245"/>
      <c r="P1095" s="245"/>
      <c r="Q1095" s="245"/>
      <c r="R1095" s="245"/>
      <c r="S1095" s="245"/>
      <c r="T1095" s="246"/>
      <c r="AT1095" s="247" t="s">
        <v>182</v>
      </c>
      <c r="AU1095" s="247" t="s">
        <v>92</v>
      </c>
      <c r="AV1095" s="11" t="s">
        <v>92</v>
      </c>
      <c r="AW1095" s="11" t="s">
        <v>44</v>
      </c>
      <c r="AX1095" s="11" t="s">
        <v>82</v>
      </c>
      <c r="AY1095" s="247" t="s">
        <v>157</v>
      </c>
    </row>
    <row r="1096" s="13" customFormat="1">
      <c r="B1096" s="276"/>
      <c r="C1096" s="277"/>
      <c r="D1096" s="234" t="s">
        <v>182</v>
      </c>
      <c r="E1096" s="278" t="s">
        <v>80</v>
      </c>
      <c r="F1096" s="279" t="s">
        <v>1054</v>
      </c>
      <c r="G1096" s="277"/>
      <c r="H1096" s="278" t="s">
        <v>80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182</v>
      </c>
      <c r="AU1096" s="285" t="s">
        <v>92</v>
      </c>
      <c r="AV1096" s="13" t="s">
        <v>90</v>
      </c>
      <c r="AW1096" s="13" t="s">
        <v>44</v>
      </c>
      <c r="AX1096" s="13" t="s">
        <v>82</v>
      </c>
      <c r="AY1096" s="285" t="s">
        <v>157</v>
      </c>
    </row>
    <row r="1097" s="11" customFormat="1">
      <c r="B1097" s="237"/>
      <c r="C1097" s="238"/>
      <c r="D1097" s="234" t="s">
        <v>182</v>
      </c>
      <c r="E1097" s="239" t="s">
        <v>80</v>
      </c>
      <c r="F1097" s="240" t="s">
        <v>1053</v>
      </c>
      <c r="G1097" s="238"/>
      <c r="H1097" s="241">
        <v>8.2319999999999993</v>
      </c>
      <c r="I1097" s="242"/>
      <c r="J1097" s="238"/>
      <c r="K1097" s="238"/>
      <c r="L1097" s="243"/>
      <c r="M1097" s="244"/>
      <c r="N1097" s="245"/>
      <c r="O1097" s="245"/>
      <c r="P1097" s="245"/>
      <c r="Q1097" s="245"/>
      <c r="R1097" s="245"/>
      <c r="S1097" s="245"/>
      <c r="T1097" s="246"/>
      <c r="AT1097" s="247" t="s">
        <v>182</v>
      </c>
      <c r="AU1097" s="247" t="s">
        <v>92</v>
      </c>
      <c r="AV1097" s="11" t="s">
        <v>92</v>
      </c>
      <c r="AW1097" s="11" t="s">
        <v>44</v>
      </c>
      <c r="AX1097" s="11" t="s">
        <v>82</v>
      </c>
      <c r="AY1097" s="247" t="s">
        <v>157</v>
      </c>
    </row>
    <row r="1098" s="13" customFormat="1">
      <c r="B1098" s="276"/>
      <c r="C1098" s="277"/>
      <c r="D1098" s="234" t="s">
        <v>182</v>
      </c>
      <c r="E1098" s="278" t="s">
        <v>80</v>
      </c>
      <c r="F1098" s="279" t="s">
        <v>1055</v>
      </c>
      <c r="G1098" s="277"/>
      <c r="H1098" s="278" t="s">
        <v>80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182</v>
      </c>
      <c r="AU1098" s="285" t="s">
        <v>92</v>
      </c>
      <c r="AV1098" s="13" t="s">
        <v>90</v>
      </c>
      <c r="AW1098" s="13" t="s">
        <v>44</v>
      </c>
      <c r="AX1098" s="13" t="s">
        <v>82</v>
      </c>
      <c r="AY1098" s="285" t="s">
        <v>157</v>
      </c>
    </row>
    <row r="1099" s="11" customFormat="1">
      <c r="B1099" s="237"/>
      <c r="C1099" s="238"/>
      <c r="D1099" s="234" t="s">
        <v>182</v>
      </c>
      <c r="E1099" s="239" t="s">
        <v>80</v>
      </c>
      <c r="F1099" s="240" t="s">
        <v>1056</v>
      </c>
      <c r="G1099" s="238"/>
      <c r="H1099" s="241">
        <v>17.670999999999999</v>
      </c>
      <c r="I1099" s="242"/>
      <c r="J1099" s="238"/>
      <c r="K1099" s="238"/>
      <c r="L1099" s="243"/>
      <c r="M1099" s="244"/>
      <c r="N1099" s="245"/>
      <c r="O1099" s="245"/>
      <c r="P1099" s="245"/>
      <c r="Q1099" s="245"/>
      <c r="R1099" s="245"/>
      <c r="S1099" s="245"/>
      <c r="T1099" s="246"/>
      <c r="AT1099" s="247" t="s">
        <v>182</v>
      </c>
      <c r="AU1099" s="247" t="s">
        <v>92</v>
      </c>
      <c r="AV1099" s="11" t="s">
        <v>92</v>
      </c>
      <c r="AW1099" s="11" t="s">
        <v>44</v>
      </c>
      <c r="AX1099" s="11" t="s">
        <v>82</v>
      </c>
      <c r="AY1099" s="247" t="s">
        <v>157</v>
      </c>
    </row>
    <row r="1100" s="13" customFormat="1">
      <c r="B1100" s="276"/>
      <c r="C1100" s="277"/>
      <c r="D1100" s="234" t="s">
        <v>182</v>
      </c>
      <c r="E1100" s="278" t="s">
        <v>80</v>
      </c>
      <c r="F1100" s="279" t="s">
        <v>1057</v>
      </c>
      <c r="G1100" s="277"/>
      <c r="H1100" s="278" t="s">
        <v>80</v>
      </c>
      <c r="I1100" s="280"/>
      <c r="J1100" s="277"/>
      <c r="K1100" s="277"/>
      <c r="L1100" s="281"/>
      <c r="M1100" s="282"/>
      <c r="N1100" s="283"/>
      <c r="O1100" s="283"/>
      <c r="P1100" s="283"/>
      <c r="Q1100" s="283"/>
      <c r="R1100" s="283"/>
      <c r="S1100" s="283"/>
      <c r="T1100" s="284"/>
      <c r="AT1100" s="285" t="s">
        <v>182</v>
      </c>
      <c r="AU1100" s="285" t="s">
        <v>92</v>
      </c>
      <c r="AV1100" s="13" t="s">
        <v>90</v>
      </c>
      <c r="AW1100" s="13" t="s">
        <v>44</v>
      </c>
      <c r="AX1100" s="13" t="s">
        <v>82</v>
      </c>
      <c r="AY1100" s="285" t="s">
        <v>157</v>
      </c>
    </row>
    <row r="1101" s="11" customFormat="1">
      <c r="B1101" s="237"/>
      <c r="C1101" s="238"/>
      <c r="D1101" s="234" t="s">
        <v>182</v>
      </c>
      <c r="E1101" s="239" t="s">
        <v>80</v>
      </c>
      <c r="F1101" s="240" t="s">
        <v>1058</v>
      </c>
      <c r="G1101" s="238"/>
      <c r="H1101" s="241">
        <v>10.675000000000001</v>
      </c>
      <c r="I1101" s="242"/>
      <c r="J1101" s="238"/>
      <c r="K1101" s="238"/>
      <c r="L1101" s="243"/>
      <c r="M1101" s="244"/>
      <c r="N1101" s="245"/>
      <c r="O1101" s="245"/>
      <c r="P1101" s="245"/>
      <c r="Q1101" s="245"/>
      <c r="R1101" s="245"/>
      <c r="S1101" s="245"/>
      <c r="T1101" s="246"/>
      <c r="AT1101" s="247" t="s">
        <v>182</v>
      </c>
      <c r="AU1101" s="247" t="s">
        <v>92</v>
      </c>
      <c r="AV1101" s="11" t="s">
        <v>92</v>
      </c>
      <c r="AW1101" s="11" t="s">
        <v>44</v>
      </c>
      <c r="AX1101" s="11" t="s">
        <v>82</v>
      </c>
      <c r="AY1101" s="247" t="s">
        <v>157</v>
      </c>
    </row>
    <row r="1102" s="13" customFormat="1">
      <c r="B1102" s="276"/>
      <c r="C1102" s="277"/>
      <c r="D1102" s="234" t="s">
        <v>182</v>
      </c>
      <c r="E1102" s="278" t="s">
        <v>80</v>
      </c>
      <c r="F1102" s="279" t="s">
        <v>1059</v>
      </c>
      <c r="G1102" s="277"/>
      <c r="H1102" s="278" t="s">
        <v>80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182</v>
      </c>
      <c r="AU1102" s="285" t="s">
        <v>92</v>
      </c>
      <c r="AV1102" s="13" t="s">
        <v>90</v>
      </c>
      <c r="AW1102" s="13" t="s">
        <v>44</v>
      </c>
      <c r="AX1102" s="13" t="s">
        <v>82</v>
      </c>
      <c r="AY1102" s="285" t="s">
        <v>157</v>
      </c>
    </row>
    <row r="1103" s="11" customFormat="1">
      <c r="B1103" s="237"/>
      <c r="C1103" s="238"/>
      <c r="D1103" s="234" t="s">
        <v>182</v>
      </c>
      <c r="E1103" s="239" t="s">
        <v>80</v>
      </c>
      <c r="F1103" s="240" t="s">
        <v>1060</v>
      </c>
      <c r="G1103" s="238"/>
      <c r="H1103" s="241">
        <v>9.9149999999999991</v>
      </c>
      <c r="I1103" s="242"/>
      <c r="J1103" s="238"/>
      <c r="K1103" s="238"/>
      <c r="L1103" s="243"/>
      <c r="M1103" s="244"/>
      <c r="N1103" s="245"/>
      <c r="O1103" s="245"/>
      <c r="P1103" s="245"/>
      <c r="Q1103" s="245"/>
      <c r="R1103" s="245"/>
      <c r="S1103" s="245"/>
      <c r="T1103" s="246"/>
      <c r="AT1103" s="247" t="s">
        <v>182</v>
      </c>
      <c r="AU1103" s="247" t="s">
        <v>92</v>
      </c>
      <c r="AV1103" s="11" t="s">
        <v>92</v>
      </c>
      <c r="AW1103" s="11" t="s">
        <v>44</v>
      </c>
      <c r="AX1103" s="11" t="s">
        <v>82</v>
      </c>
      <c r="AY1103" s="247" t="s">
        <v>157</v>
      </c>
    </row>
    <row r="1104" s="13" customFormat="1">
      <c r="B1104" s="276"/>
      <c r="C1104" s="277"/>
      <c r="D1104" s="234" t="s">
        <v>182</v>
      </c>
      <c r="E1104" s="278" t="s">
        <v>80</v>
      </c>
      <c r="F1104" s="279" t="s">
        <v>1061</v>
      </c>
      <c r="G1104" s="277"/>
      <c r="H1104" s="278" t="s">
        <v>80</v>
      </c>
      <c r="I1104" s="280"/>
      <c r="J1104" s="277"/>
      <c r="K1104" s="277"/>
      <c r="L1104" s="281"/>
      <c r="M1104" s="282"/>
      <c r="N1104" s="283"/>
      <c r="O1104" s="283"/>
      <c r="P1104" s="283"/>
      <c r="Q1104" s="283"/>
      <c r="R1104" s="283"/>
      <c r="S1104" s="283"/>
      <c r="T1104" s="284"/>
      <c r="AT1104" s="285" t="s">
        <v>182</v>
      </c>
      <c r="AU1104" s="285" t="s">
        <v>92</v>
      </c>
      <c r="AV1104" s="13" t="s">
        <v>90</v>
      </c>
      <c r="AW1104" s="13" t="s">
        <v>44</v>
      </c>
      <c r="AX1104" s="13" t="s">
        <v>82</v>
      </c>
      <c r="AY1104" s="285" t="s">
        <v>157</v>
      </c>
    </row>
    <row r="1105" s="11" customFormat="1">
      <c r="B1105" s="237"/>
      <c r="C1105" s="238"/>
      <c r="D1105" s="234" t="s">
        <v>182</v>
      </c>
      <c r="E1105" s="239" t="s">
        <v>80</v>
      </c>
      <c r="F1105" s="240" t="s">
        <v>1062</v>
      </c>
      <c r="G1105" s="238"/>
      <c r="H1105" s="241">
        <v>16.875</v>
      </c>
      <c r="I1105" s="242"/>
      <c r="J1105" s="238"/>
      <c r="K1105" s="238"/>
      <c r="L1105" s="243"/>
      <c r="M1105" s="244"/>
      <c r="N1105" s="245"/>
      <c r="O1105" s="245"/>
      <c r="P1105" s="245"/>
      <c r="Q1105" s="245"/>
      <c r="R1105" s="245"/>
      <c r="S1105" s="245"/>
      <c r="T1105" s="246"/>
      <c r="AT1105" s="247" t="s">
        <v>182</v>
      </c>
      <c r="AU1105" s="247" t="s">
        <v>92</v>
      </c>
      <c r="AV1105" s="11" t="s">
        <v>92</v>
      </c>
      <c r="AW1105" s="11" t="s">
        <v>44</v>
      </c>
      <c r="AX1105" s="11" t="s">
        <v>82</v>
      </c>
      <c r="AY1105" s="247" t="s">
        <v>157</v>
      </c>
    </row>
    <row r="1106" s="12" customFormat="1">
      <c r="B1106" s="248"/>
      <c r="C1106" s="249"/>
      <c r="D1106" s="234" t="s">
        <v>182</v>
      </c>
      <c r="E1106" s="250" t="s">
        <v>80</v>
      </c>
      <c r="F1106" s="251" t="s">
        <v>183</v>
      </c>
      <c r="G1106" s="249"/>
      <c r="H1106" s="252">
        <v>88.947999999999993</v>
      </c>
      <c r="I1106" s="253"/>
      <c r="J1106" s="249"/>
      <c r="K1106" s="249"/>
      <c r="L1106" s="254"/>
      <c r="M1106" s="255"/>
      <c r="N1106" s="256"/>
      <c r="O1106" s="256"/>
      <c r="P1106" s="256"/>
      <c r="Q1106" s="256"/>
      <c r="R1106" s="256"/>
      <c r="S1106" s="256"/>
      <c r="T1106" s="257"/>
      <c r="AT1106" s="258" t="s">
        <v>182</v>
      </c>
      <c r="AU1106" s="258" t="s">
        <v>92</v>
      </c>
      <c r="AV1106" s="12" t="s">
        <v>177</v>
      </c>
      <c r="AW1106" s="12" t="s">
        <v>44</v>
      </c>
      <c r="AX1106" s="12" t="s">
        <v>90</v>
      </c>
      <c r="AY1106" s="258" t="s">
        <v>157</v>
      </c>
    </row>
    <row r="1107" s="1" customFormat="1" ht="16.5" customHeight="1">
      <c r="B1107" s="47"/>
      <c r="C1107" s="263" t="s">
        <v>1327</v>
      </c>
      <c r="D1107" s="263" t="s">
        <v>309</v>
      </c>
      <c r="E1107" s="264" t="s">
        <v>1328</v>
      </c>
      <c r="F1107" s="265" t="s">
        <v>1329</v>
      </c>
      <c r="G1107" s="266" t="s">
        <v>379</v>
      </c>
      <c r="H1107" s="267">
        <v>106.738</v>
      </c>
      <c r="I1107" s="268"/>
      <c r="J1107" s="269">
        <f>ROUND(I1107*H1107,2)</f>
        <v>0</v>
      </c>
      <c r="K1107" s="265" t="s">
        <v>164</v>
      </c>
      <c r="L1107" s="270"/>
      <c r="M1107" s="271" t="s">
        <v>80</v>
      </c>
      <c r="N1107" s="272" t="s">
        <v>52</v>
      </c>
      <c r="O1107" s="48"/>
      <c r="P1107" s="231">
        <f>O1107*H1107</f>
        <v>0</v>
      </c>
      <c r="Q1107" s="231">
        <v>0.0038800000000000002</v>
      </c>
      <c r="R1107" s="231">
        <f>Q1107*H1107</f>
        <v>0.41414344000000003</v>
      </c>
      <c r="S1107" s="231">
        <v>0</v>
      </c>
      <c r="T1107" s="232">
        <f>S1107*H1107</f>
        <v>0</v>
      </c>
      <c r="AR1107" s="24" t="s">
        <v>1274</v>
      </c>
      <c r="AT1107" s="24" t="s">
        <v>309</v>
      </c>
      <c r="AU1107" s="24" t="s">
        <v>92</v>
      </c>
      <c r="AY1107" s="24" t="s">
        <v>157</v>
      </c>
      <c r="BE1107" s="233">
        <f>IF(N1107="základní",J1107,0)</f>
        <v>0</v>
      </c>
      <c r="BF1107" s="233">
        <f>IF(N1107="snížená",J1107,0)</f>
        <v>0</v>
      </c>
      <c r="BG1107" s="233">
        <f>IF(N1107="zákl. přenesená",J1107,0)</f>
        <v>0</v>
      </c>
      <c r="BH1107" s="233">
        <f>IF(N1107="sníž. přenesená",J1107,0)</f>
        <v>0</v>
      </c>
      <c r="BI1107" s="233">
        <f>IF(N1107="nulová",J1107,0)</f>
        <v>0</v>
      </c>
      <c r="BJ1107" s="24" t="s">
        <v>90</v>
      </c>
      <c r="BK1107" s="233">
        <f>ROUND(I1107*H1107,2)</f>
        <v>0</v>
      </c>
      <c r="BL1107" s="24" t="s">
        <v>231</v>
      </c>
      <c r="BM1107" s="24" t="s">
        <v>1330</v>
      </c>
    </row>
    <row r="1108" s="11" customFormat="1">
      <c r="B1108" s="237"/>
      <c r="C1108" s="238"/>
      <c r="D1108" s="234" t="s">
        <v>182</v>
      </c>
      <c r="E1108" s="238"/>
      <c r="F1108" s="240" t="s">
        <v>1331</v>
      </c>
      <c r="G1108" s="238"/>
      <c r="H1108" s="241">
        <v>106.738</v>
      </c>
      <c r="I1108" s="242"/>
      <c r="J1108" s="238"/>
      <c r="K1108" s="238"/>
      <c r="L1108" s="243"/>
      <c r="M1108" s="244"/>
      <c r="N1108" s="245"/>
      <c r="O1108" s="245"/>
      <c r="P1108" s="245"/>
      <c r="Q1108" s="245"/>
      <c r="R1108" s="245"/>
      <c r="S1108" s="245"/>
      <c r="T1108" s="246"/>
      <c r="AT1108" s="247" t="s">
        <v>182</v>
      </c>
      <c r="AU1108" s="247" t="s">
        <v>92</v>
      </c>
      <c r="AV1108" s="11" t="s">
        <v>92</v>
      </c>
      <c r="AW1108" s="11" t="s">
        <v>6</v>
      </c>
      <c r="AX1108" s="11" t="s">
        <v>90</v>
      </c>
      <c r="AY1108" s="247" t="s">
        <v>157</v>
      </c>
    </row>
    <row r="1109" s="1" customFormat="1" ht="16.5" customHeight="1">
      <c r="B1109" s="47"/>
      <c r="C1109" s="222" t="s">
        <v>1332</v>
      </c>
      <c r="D1109" s="222" t="s">
        <v>160</v>
      </c>
      <c r="E1109" s="223" t="s">
        <v>1333</v>
      </c>
      <c r="F1109" s="224" t="s">
        <v>1334</v>
      </c>
      <c r="G1109" s="225" t="s">
        <v>379</v>
      </c>
      <c r="H1109" s="226">
        <v>43.109000000000002</v>
      </c>
      <c r="I1109" s="227"/>
      <c r="J1109" s="228">
        <f>ROUND(I1109*H1109,2)</f>
        <v>0</v>
      </c>
      <c r="K1109" s="224" t="s">
        <v>164</v>
      </c>
      <c r="L1109" s="73"/>
      <c r="M1109" s="229" t="s">
        <v>80</v>
      </c>
      <c r="N1109" s="230" t="s">
        <v>52</v>
      </c>
      <c r="O1109" s="48"/>
      <c r="P1109" s="231">
        <f>O1109*H1109</f>
        <v>0</v>
      </c>
      <c r="Q1109" s="231">
        <v>0.00038000000000000002</v>
      </c>
      <c r="R1109" s="231">
        <f>Q1109*H1109</f>
        <v>0.016381420000000001</v>
      </c>
      <c r="S1109" s="231">
        <v>0</v>
      </c>
      <c r="T1109" s="232">
        <f>S1109*H1109</f>
        <v>0</v>
      </c>
      <c r="AR1109" s="24" t="s">
        <v>231</v>
      </c>
      <c r="AT1109" s="24" t="s">
        <v>160</v>
      </c>
      <c r="AU1109" s="24" t="s">
        <v>92</v>
      </c>
      <c r="AY1109" s="24" t="s">
        <v>157</v>
      </c>
      <c r="BE1109" s="233">
        <f>IF(N1109="základní",J1109,0)</f>
        <v>0</v>
      </c>
      <c r="BF1109" s="233">
        <f>IF(N1109="snížená",J1109,0)</f>
        <v>0</v>
      </c>
      <c r="BG1109" s="233">
        <f>IF(N1109="zákl. přenesená",J1109,0)</f>
        <v>0</v>
      </c>
      <c r="BH1109" s="233">
        <f>IF(N1109="sníž. přenesená",J1109,0)</f>
        <v>0</v>
      </c>
      <c r="BI1109" s="233">
        <f>IF(N1109="nulová",J1109,0)</f>
        <v>0</v>
      </c>
      <c r="BJ1109" s="24" t="s">
        <v>90</v>
      </c>
      <c r="BK1109" s="233">
        <f>ROUND(I1109*H1109,2)</f>
        <v>0</v>
      </c>
      <c r="BL1109" s="24" t="s">
        <v>231</v>
      </c>
      <c r="BM1109" s="24" t="s">
        <v>1335</v>
      </c>
    </row>
    <row r="1110" s="11" customFormat="1">
      <c r="B1110" s="237"/>
      <c r="C1110" s="238"/>
      <c r="D1110" s="234" t="s">
        <v>182</v>
      </c>
      <c r="E1110" s="239" t="s">
        <v>80</v>
      </c>
      <c r="F1110" s="240" t="s">
        <v>1336</v>
      </c>
      <c r="G1110" s="238"/>
      <c r="H1110" s="241">
        <v>36.109000000000002</v>
      </c>
      <c r="I1110" s="242"/>
      <c r="J1110" s="238"/>
      <c r="K1110" s="238"/>
      <c r="L1110" s="243"/>
      <c r="M1110" s="244"/>
      <c r="N1110" s="245"/>
      <c r="O1110" s="245"/>
      <c r="P1110" s="245"/>
      <c r="Q1110" s="245"/>
      <c r="R1110" s="245"/>
      <c r="S1110" s="245"/>
      <c r="T1110" s="246"/>
      <c r="AT1110" s="247" t="s">
        <v>182</v>
      </c>
      <c r="AU1110" s="247" t="s">
        <v>92</v>
      </c>
      <c r="AV1110" s="11" t="s">
        <v>92</v>
      </c>
      <c r="AW1110" s="11" t="s">
        <v>44</v>
      </c>
      <c r="AX1110" s="11" t="s">
        <v>82</v>
      </c>
      <c r="AY1110" s="247" t="s">
        <v>157</v>
      </c>
    </row>
    <row r="1111" s="11" customFormat="1">
      <c r="B1111" s="237"/>
      <c r="C1111" s="238"/>
      <c r="D1111" s="234" t="s">
        <v>182</v>
      </c>
      <c r="E1111" s="239" t="s">
        <v>80</v>
      </c>
      <c r="F1111" s="240" t="s">
        <v>1337</v>
      </c>
      <c r="G1111" s="238"/>
      <c r="H1111" s="241">
        <v>7</v>
      </c>
      <c r="I1111" s="242"/>
      <c r="J1111" s="238"/>
      <c r="K1111" s="238"/>
      <c r="L1111" s="243"/>
      <c r="M1111" s="244"/>
      <c r="N1111" s="245"/>
      <c r="O1111" s="245"/>
      <c r="P1111" s="245"/>
      <c r="Q1111" s="245"/>
      <c r="R1111" s="245"/>
      <c r="S1111" s="245"/>
      <c r="T1111" s="246"/>
      <c r="AT1111" s="247" t="s">
        <v>182</v>
      </c>
      <c r="AU1111" s="247" t="s">
        <v>92</v>
      </c>
      <c r="AV1111" s="11" t="s">
        <v>92</v>
      </c>
      <c r="AW1111" s="11" t="s">
        <v>44</v>
      </c>
      <c r="AX1111" s="11" t="s">
        <v>82</v>
      </c>
      <c r="AY1111" s="247" t="s">
        <v>157</v>
      </c>
    </row>
    <row r="1112" s="12" customFormat="1">
      <c r="B1112" s="248"/>
      <c r="C1112" s="249"/>
      <c r="D1112" s="234" t="s">
        <v>182</v>
      </c>
      <c r="E1112" s="250" t="s">
        <v>80</v>
      </c>
      <c r="F1112" s="251" t="s">
        <v>183</v>
      </c>
      <c r="G1112" s="249"/>
      <c r="H1112" s="252">
        <v>43.109000000000002</v>
      </c>
      <c r="I1112" s="253"/>
      <c r="J1112" s="249"/>
      <c r="K1112" s="249"/>
      <c r="L1112" s="254"/>
      <c r="M1112" s="255"/>
      <c r="N1112" s="256"/>
      <c r="O1112" s="256"/>
      <c r="P1112" s="256"/>
      <c r="Q1112" s="256"/>
      <c r="R1112" s="256"/>
      <c r="S1112" s="256"/>
      <c r="T1112" s="257"/>
      <c r="AT1112" s="258" t="s">
        <v>182</v>
      </c>
      <c r="AU1112" s="258" t="s">
        <v>92</v>
      </c>
      <c r="AV1112" s="12" t="s">
        <v>177</v>
      </c>
      <c r="AW1112" s="12" t="s">
        <v>44</v>
      </c>
      <c r="AX1112" s="12" t="s">
        <v>90</v>
      </c>
      <c r="AY1112" s="258" t="s">
        <v>157</v>
      </c>
    </row>
    <row r="1113" s="1" customFormat="1" ht="16.5" customHeight="1">
      <c r="B1113" s="47"/>
      <c r="C1113" s="263" t="s">
        <v>1338</v>
      </c>
      <c r="D1113" s="263" t="s">
        <v>309</v>
      </c>
      <c r="E1113" s="264" t="s">
        <v>1339</v>
      </c>
      <c r="F1113" s="265" t="s">
        <v>1340</v>
      </c>
      <c r="G1113" s="266" t="s">
        <v>379</v>
      </c>
      <c r="H1113" s="267">
        <v>49.575000000000003</v>
      </c>
      <c r="I1113" s="268"/>
      <c r="J1113" s="269">
        <f>ROUND(I1113*H1113,2)</f>
        <v>0</v>
      </c>
      <c r="K1113" s="265" t="s">
        <v>164</v>
      </c>
      <c r="L1113" s="270"/>
      <c r="M1113" s="271" t="s">
        <v>80</v>
      </c>
      <c r="N1113" s="272" t="s">
        <v>52</v>
      </c>
      <c r="O1113" s="48"/>
      <c r="P1113" s="231">
        <f>O1113*H1113</f>
        <v>0</v>
      </c>
      <c r="Q1113" s="231">
        <v>0.0044999999999999997</v>
      </c>
      <c r="R1113" s="231">
        <f>Q1113*H1113</f>
        <v>0.22308749999999999</v>
      </c>
      <c r="S1113" s="231">
        <v>0</v>
      </c>
      <c r="T1113" s="232">
        <f>S1113*H1113</f>
        <v>0</v>
      </c>
      <c r="AR1113" s="24" t="s">
        <v>1274</v>
      </c>
      <c r="AT1113" s="24" t="s">
        <v>309</v>
      </c>
      <c r="AU1113" s="24" t="s">
        <v>92</v>
      </c>
      <c r="AY1113" s="24" t="s">
        <v>157</v>
      </c>
      <c r="BE1113" s="233">
        <f>IF(N1113="základní",J1113,0)</f>
        <v>0</v>
      </c>
      <c r="BF1113" s="233">
        <f>IF(N1113="snížená",J1113,0)</f>
        <v>0</v>
      </c>
      <c r="BG1113" s="233">
        <f>IF(N1113="zákl. přenesená",J1113,0)</f>
        <v>0</v>
      </c>
      <c r="BH1113" s="233">
        <f>IF(N1113="sníž. přenesená",J1113,0)</f>
        <v>0</v>
      </c>
      <c r="BI1113" s="233">
        <f>IF(N1113="nulová",J1113,0)</f>
        <v>0</v>
      </c>
      <c r="BJ1113" s="24" t="s">
        <v>90</v>
      </c>
      <c r="BK1113" s="233">
        <f>ROUND(I1113*H1113,2)</f>
        <v>0</v>
      </c>
      <c r="BL1113" s="24" t="s">
        <v>231</v>
      </c>
      <c r="BM1113" s="24" t="s">
        <v>1341</v>
      </c>
    </row>
    <row r="1114" s="11" customFormat="1">
      <c r="B1114" s="237"/>
      <c r="C1114" s="238"/>
      <c r="D1114" s="234" t="s">
        <v>182</v>
      </c>
      <c r="E1114" s="238"/>
      <c r="F1114" s="240" t="s">
        <v>1342</v>
      </c>
      <c r="G1114" s="238"/>
      <c r="H1114" s="241">
        <v>49.575000000000003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AT1114" s="247" t="s">
        <v>182</v>
      </c>
      <c r="AU1114" s="247" t="s">
        <v>92</v>
      </c>
      <c r="AV1114" s="11" t="s">
        <v>92</v>
      </c>
      <c r="AW1114" s="11" t="s">
        <v>6</v>
      </c>
      <c r="AX1114" s="11" t="s">
        <v>90</v>
      </c>
      <c r="AY1114" s="247" t="s">
        <v>157</v>
      </c>
    </row>
    <row r="1115" s="1" customFormat="1" ht="25.5" customHeight="1">
      <c r="B1115" s="47"/>
      <c r="C1115" s="222" t="s">
        <v>1343</v>
      </c>
      <c r="D1115" s="222" t="s">
        <v>160</v>
      </c>
      <c r="E1115" s="223" t="s">
        <v>1344</v>
      </c>
      <c r="F1115" s="224" t="s">
        <v>1345</v>
      </c>
      <c r="G1115" s="225" t="s">
        <v>379</v>
      </c>
      <c r="H1115" s="226">
        <v>108.04900000000001</v>
      </c>
      <c r="I1115" s="227"/>
      <c r="J1115" s="228">
        <f>ROUND(I1115*H1115,2)</f>
        <v>0</v>
      </c>
      <c r="K1115" s="224" t="s">
        <v>164</v>
      </c>
      <c r="L1115" s="73"/>
      <c r="M1115" s="229" t="s">
        <v>80</v>
      </c>
      <c r="N1115" s="230" t="s">
        <v>52</v>
      </c>
      <c r="O1115" s="48"/>
      <c r="P1115" s="231">
        <f>O1115*H1115</f>
        <v>0</v>
      </c>
      <c r="Q1115" s="231">
        <v>0</v>
      </c>
      <c r="R1115" s="231">
        <f>Q1115*H1115</f>
        <v>0</v>
      </c>
      <c r="S1115" s="231">
        <v>0</v>
      </c>
      <c r="T1115" s="232">
        <f>S1115*H1115</f>
        <v>0</v>
      </c>
      <c r="AR1115" s="24" t="s">
        <v>231</v>
      </c>
      <c r="AT1115" s="24" t="s">
        <v>160</v>
      </c>
      <c r="AU1115" s="24" t="s">
        <v>92</v>
      </c>
      <c r="AY1115" s="24" t="s">
        <v>157</v>
      </c>
      <c r="BE1115" s="233">
        <f>IF(N1115="základní",J1115,0)</f>
        <v>0</v>
      </c>
      <c r="BF1115" s="233">
        <f>IF(N1115="snížená",J1115,0)</f>
        <v>0</v>
      </c>
      <c r="BG1115" s="233">
        <f>IF(N1115="zákl. přenesená",J1115,0)</f>
        <v>0</v>
      </c>
      <c r="BH1115" s="233">
        <f>IF(N1115="sníž. přenesená",J1115,0)</f>
        <v>0</v>
      </c>
      <c r="BI1115" s="233">
        <f>IF(N1115="nulová",J1115,0)</f>
        <v>0</v>
      </c>
      <c r="BJ1115" s="24" t="s">
        <v>90</v>
      </c>
      <c r="BK1115" s="233">
        <f>ROUND(I1115*H1115,2)</f>
        <v>0</v>
      </c>
      <c r="BL1115" s="24" t="s">
        <v>231</v>
      </c>
      <c r="BM1115" s="24" t="s">
        <v>1346</v>
      </c>
    </row>
    <row r="1116" s="11" customFormat="1">
      <c r="B1116" s="237"/>
      <c r="C1116" s="238"/>
      <c r="D1116" s="234" t="s">
        <v>182</v>
      </c>
      <c r="E1116" s="239" t="s">
        <v>80</v>
      </c>
      <c r="F1116" s="240" t="s">
        <v>1347</v>
      </c>
      <c r="G1116" s="238"/>
      <c r="H1116" s="241">
        <v>108.04900000000001</v>
      </c>
      <c r="I1116" s="242"/>
      <c r="J1116" s="238"/>
      <c r="K1116" s="238"/>
      <c r="L1116" s="243"/>
      <c r="M1116" s="244"/>
      <c r="N1116" s="245"/>
      <c r="O1116" s="245"/>
      <c r="P1116" s="245"/>
      <c r="Q1116" s="245"/>
      <c r="R1116" s="245"/>
      <c r="S1116" s="245"/>
      <c r="T1116" s="246"/>
      <c r="AT1116" s="247" t="s">
        <v>182</v>
      </c>
      <c r="AU1116" s="247" t="s">
        <v>92</v>
      </c>
      <c r="AV1116" s="11" t="s">
        <v>92</v>
      </c>
      <c r="AW1116" s="11" t="s">
        <v>44</v>
      </c>
      <c r="AX1116" s="11" t="s">
        <v>82</v>
      </c>
      <c r="AY1116" s="247" t="s">
        <v>157</v>
      </c>
    </row>
    <row r="1117" s="12" customFormat="1">
      <c r="B1117" s="248"/>
      <c r="C1117" s="249"/>
      <c r="D1117" s="234" t="s">
        <v>182</v>
      </c>
      <c r="E1117" s="250" t="s">
        <v>80</v>
      </c>
      <c r="F1117" s="251" t="s">
        <v>183</v>
      </c>
      <c r="G1117" s="249"/>
      <c r="H1117" s="252">
        <v>108.04900000000001</v>
      </c>
      <c r="I1117" s="253"/>
      <c r="J1117" s="249"/>
      <c r="K1117" s="249"/>
      <c r="L1117" s="254"/>
      <c r="M1117" s="255"/>
      <c r="N1117" s="256"/>
      <c r="O1117" s="256"/>
      <c r="P1117" s="256"/>
      <c r="Q1117" s="256"/>
      <c r="R1117" s="256"/>
      <c r="S1117" s="256"/>
      <c r="T1117" s="257"/>
      <c r="AT1117" s="258" t="s">
        <v>182</v>
      </c>
      <c r="AU1117" s="258" t="s">
        <v>92</v>
      </c>
      <c r="AV1117" s="12" t="s">
        <v>177</v>
      </c>
      <c r="AW1117" s="12" t="s">
        <v>44</v>
      </c>
      <c r="AX1117" s="12" t="s">
        <v>90</v>
      </c>
      <c r="AY1117" s="258" t="s">
        <v>157</v>
      </c>
    </row>
    <row r="1118" s="1" customFormat="1" ht="16.5" customHeight="1">
      <c r="B1118" s="47"/>
      <c r="C1118" s="263" t="s">
        <v>1348</v>
      </c>
      <c r="D1118" s="263" t="s">
        <v>309</v>
      </c>
      <c r="E1118" s="264" t="s">
        <v>1349</v>
      </c>
      <c r="F1118" s="265" t="s">
        <v>1350</v>
      </c>
      <c r="G1118" s="266" t="s">
        <v>379</v>
      </c>
      <c r="H1118" s="267">
        <v>113.45099999999999</v>
      </c>
      <c r="I1118" s="268"/>
      <c r="J1118" s="269">
        <f>ROUND(I1118*H1118,2)</f>
        <v>0</v>
      </c>
      <c r="K1118" s="265" t="s">
        <v>164</v>
      </c>
      <c r="L1118" s="270"/>
      <c r="M1118" s="271" t="s">
        <v>80</v>
      </c>
      <c r="N1118" s="272" t="s">
        <v>52</v>
      </c>
      <c r="O1118" s="48"/>
      <c r="P1118" s="231">
        <f>O1118*H1118</f>
        <v>0</v>
      </c>
      <c r="Q1118" s="231">
        <v>0.00027999999999999998</v>
      </c>
      <c r="R1118" s="231">
        <f>Q1118*H1118</f>
        <v>0.031766279999999994</v>
      </c>
      <c r="S1118" s="231">
        <v>0</v>
      </c>
      <c r="T1118" s="232">
        <f>S1118*H1118</f>
        <v>0</v>
      </c>
      <c r="AR1118" s="24" t="s">
        <v>1274</v>
      </c>
      <c r="AT1118" s="24" t="s">
        <v>309</v>
      </c>
      <c r="AU1118" s="24" t="s">
        <v>92</v>
      </c>
      <c r="AY1118" s="24" t="s">
        <v>157</v>
      </c>
      <c r="BE1118" s="233">
        <f>IF(N1118="základní",J1118,0)</f>
        <v>0</v>
      </c>
      <c r="BF1118" s="233">
        <f>IF(N1118="snížená",J1118,0)</f>
        <v>0</v>
      </c>
      <c r="BG1118" s="233">
        <f>IF(N1118="zákl. přenesená",J1118,0)</f>
        <v>0</v>
      </c>
      <c r="BH1118" s="233">
        <f>IF(N1118="sníž. přenesená",J1118,0)</f>
        <v>0</v>
      </c>
      <c r="BI1118" s="233">
        <f>IF(N1118="nulová",J1118,0)</f>
        <v>0</v>
      </c>
      <c r="BJ1118" s="24" t="s">
        <v>90</v>
      </c>
      <c r="BK1118" s="233">
        <f>ROUND(I1118*H1118,2)</f>
        <v>0</v>
      </c>
      <c r="BL1118" s="24" t="s">
        <v>231</v>
      </c>
      <c r="BM1118" s="24" t="s">
        <v>1351</v>
      </c>
    </row>
    <row r="1119" s="11" customFormat="1">
      <c r="B1119" s="237"/>
      <c r="C1119" s="238"/>
      <c r="D1119" s="234" t="s">
        <v>182</v>
      </c>
      <c r="E1119" s="238"/>
      <c r="F1119" s="240" t="s">
        <v>1352</v>
      </c>
      <c r="G1119" s="238"/>
      <c r="H1119" s="241">
        <v>113.45099999999999</v>
      </c>
      <c r="I1119" s="242"/>
      <c r="J1119" s="238"/>
      <c r="K1119" s="238"/>
      <c r="L1119" s="243"/>
      <c r="M1119" s="244"/>
      <c r="N1119" s="245"/>
      <c r="O1119" s="245"/>
      <c r="P1119" s="245"/>
      <c r="Q1119" s="245"/>
      <c r="R1119" s="245"/>
      <c r="S1119" s="245"/>
      <c r="T1119" s="246"/>
      <c r="AT1119" s="247" t="s">
        <v>182</v>
      </c>
      <c r="AU1119" s="247" t="s">
        <v>92</v>
      </c>
      <c r="AV1119" s="11" t="s">
        <v>92</v>
      </c>
      <c r="AW1119" s="11" t="s">
        <v>6</v>
      </c>
      <c r="AX1119" s="11" t="s">
        <v>90</v>
      </c>
      <c r="AY1119" s="247" t="s">
        <v>157</v>
      </c>
    </row>
    <row r="1120" s="1" customFormat="1" ht="25.5" customHeight="1">
      <c r="B1120" s="47"/>
      <c r="C1120" s="222" t="s">
        <v>1353</v>
      </c>
      <c r="D1120" s="222" t="s">
        <v>160</v>
      </c>
      <c r="E1120" s="223" t="s">
        <v>1354</v>
      </c>
      <c r="F1120" s="224" t="s">
        <v>1355</v>
      </c>
      <c r="G1120" s="225" t="s">
        <v>379</v>
      </c>
      <c r="H1120" s="226">
        <v>144.15799999999999</v>
      </c>
      <c r="I1120" s="227"/>
      <c r="J1120" s="228">
        <f>ROUND(I1120*H1120,2)</f>
        <v>0</v>
      </c>
      <c r="K1120" s="224" t="s">
        <v>164</v>
      </c>
      <c r="L1120" s="73"/>
      <c r="M1120" s="229" t="s">
        <v>80</v>
      </c>
      <c r="N1120" s="230" t="s">
        <v>52</v>
      </c>
      <c r="O1120" s="48"/>
      <c r="P1120" s="231">
        <f>O1120*H1120</f>
        <v>0</v>
      </c>
      <c r="Q1120" s="231">
        <v>0</v>
      </c>
      <c r="R1120" s="231">
        <f>Q1120*H1120</f>
        <v>0</v>
      </c>
      <c r="S1120" s="231">
        <v>0</v>
      </c>
      <c r="T1120" s="232">
        <f>S1120*H1120</f>
        <v>0</v>
      </c>
      <c r="AR1120" s="24" t="s">
        <v>231</v>
      </c>
      <c r="AT1120" s="24" t="s">
        <v>160</v>
      </c>
      <c r="AU1120" s="24" t="s">
        <v>92</v>
      </c>
      <c r="AY1120" s="24" t="s">
        <v>157</v>
      </c>
      <c r="BE1120" s="233">
        <f>IF(N1120="základní",J1120,0)</f>
        <v>0</v>
      </c>
      <c r="BF1120" s="233">
        <f>IF(N1120="snížená",J1120,0)</f>
        <v>0</v>
      </c>
      <c r="BG1120" s="233">
        <f>IF(N1120="zákl. přenesená",J1120,0)</f>
        <v>0</v>
      </c>
      <c r="BH1120" s="233">
        <f>IF(N1120="sníž. přenesená",J1120,0)</f>
        <v>0</v>
      </c>
      <c r="BI1120" s="233">
        <f>IF(N1120="nulová",J1120,0)</f>
        <v>0</v>
      </c>
      <c r="BJ1120" s="24" t="s">
        <v>90</v>
      </c>
      <c r="BK1120" s="233">
        <f>ROUND(I1120*H1120,2)</f>
        <v>0</v>
      </c>
      <c r="BL1120" s="24" t="s">
        <v>231</v>
      </c>
      <c r="BM1120" s="24" t="s">
        <v>1356</v>
      </c>
    </row>
    <row r="1121" s="11" customFormat="1">
      <c r="B1121" s="237"/>
      <c r="C1121" s="238"/>
      <c r="D1121" s="234" t="s">
        <v>182</v>
      </c>
      <c r="E1121" s="239" t="s">
        <v>80</v>
      </c>
      <c r="F1121" s="240" t="s">
        <v>1347</v>
      </c>
      <c r="G1121" s="238"/>
      <c r="H1121" s="241">
        <v>108.04900000000001</v>
      </c>
      <c r="I1121" s="242"/>
      <c r="J1121" s="238"/>
      <c r="K1121" s="238"/>
      <c r="L1121" s="243"/>
      <c r="M1121" s="244"/>
      <c r="N1121" s="245"/>
      <c r="O1121" s="245"/>
      <c r="P1121" s="245"/>
      <c r="Q1121" s="245"/>
      <c r="R1121" s="245"/>
      <c r="S1121" s="245"/>
      <c r="T1121" s="246"/>
      <c r="AT1121" s="247" t="s">
        <v>182</v>
      </c>
      <c r="AU1121" s="247" t="s">
        <v>92</v>
      </c>
      <c r="AV1121" s="11" t="s">
        <v>92</v>
      </c>
      <c r="AW1121" s="11" t="s">
        <v>44</v>
      </c>
      <c r="AX1121" s="11" t="s">
        <v>82</v>
      </c>
      <c r="AY1121" s="247" t="s">
        <v>157</v>
      </c>
    </row>
    <row r="1122" s="11" customFormat="1">
      <c r="B1122" s="237"/>
      <c r="C1122" s="238"/>
      <c r="D1122" s="234" t="s">
        <v>182</v>
      </c>
      <c r="E1122" s="239" t="s">
        <v>80</v>
      </c>
      <c r="F1122" s="240" t="s">
        <v>1336</v>
      </c>
      <c r="G1122" s="238"/>
      <c r="H1122" s="241">
        <v>36.109000000000002</v>
      </c>
      <c r="I1122" s="242"/>
      <c r="J1122" s="238"/>
      <c r="K1122" s="238"/>
      <c r="L1122" s="243"/>
      <c r="M1122" s="244"/>
      <c r="N1122" s="245"/>
      <c r="O1122" s="245"/>
      <c r="P1122" s="245"/>
      <c r="Q1122" s="245"/>
      <c r="R1122" s="245"/>
      <c r="S1122" s="245"/>
      <c r="T1122" s="246"/>
      <c r="AT1122" s="247" t="s">
        <v>182</v>
      </c>
      <c r="AU1122" s="247" t="s">
        <v>92</v>
      </c>
      <c r="AV1122" s="11" t="s">
        <v>92</v>
      </c>
      <c r="AW1122" s="11" t="s">
        <v>44</v>
      </c>
      <c r="AX1122" s="11" t="s">
        <v>82</v>
      </c>
      <c r="AY1122" s="247" t="s">
        <v>157</v>
      </c>
    </row>
    <row r="1123" s="12" customFormat="1">
      <c r="B1123" s="248"/>
      <c r="C1123" s="249"/>
      <c r="D1123" s="234" t="s">
        <v>182</v>
      </c>
      <c r="E1123" s="250" t="s">
        <v>80</v>
      </c>
      <c r="F1123" s="251" t="s">
        <v>183</v>
      </c>
      <c r="G1123" s="249"/>
      <c r="H1123" s="252">
        <v>144.15799999999999</v>
      </c>
      <c r="I1123" s="253"/>
      <c r="J1123" s="249"/>
      <c r="K1123" s="249"/>
      <c r="L1123" s="254"/>
      <c r="M1123" s="255"/>
      <c r="N1123" s="256"/>
      <c r="O1123" s="256"/>
      <c r="P1123" s="256"/>
      <c r="Q1123" s="256"/>
      <c r="R1123" s="256"/>
      <c r="S1123" s="256"/>
      <c r="T1123" s="257"/>
      <c r="AT1123" s="258" t="s">
        <v>182</v>
      </c>
      <c r="AU1123" s="258" t="s">
        <v>92</v>
      </c>
      <c r="AV1123" s="12" t="s">
        <v>177</v>
      </c>
      <c r="AW1123" s="12" t="s">
        <v>44</v>
      </c>
      <c r="AX1123" s="12" t="s">
        <v>90</v>
      </c>
      <c r="AY1123" s="258" t="s">
        <v>157</v>
      </c>
    </row>
    <row r="1124" s="1" customFormat="1" ht="16.5" customHeight="1">
      <c r="B1124" s="47"/>
      <c r="C1124" s="263" t="s">
        <v>1357</v>
      </c>
      <c r="D1124" s="263" t="s">
        <v>309</v>
      </c>
      <c r="E1124" s="264" t="s">
        <v>1358</v>
      </c>
      <c r="F1124" s="265" t="s">
        <v>1359</v>
      </c>
      <c r="G1124" s="266" t="s">
        <v>379</v>
      </c>
      <c r="H1124" s="267">
        <v>151.36600000000001</v>
      </c>
      <c r="I1124" s="268"/>
      <c r="J1124" s="269">
        <f>ROUND(I1124*H1124,2)</f>
        <v>0</v>
      </c>
      <c r="K1124" s="265" t="s">
        <v>164</v>
      </c>
      <c r="L1124" s="270"/>
      <c r="M1124" s="271" t="s">
        <v>80</v>
      </c>
      <c r="N1124" s="272" t="s">
        <v>52</v>
      </c>
      <c r="O1124" s="48"/>
      <c r="P1124" s="231">
        <f>O1124*H1124</f>
        <v>0</v>
      </c>
      <c r="Q1124" s="231">
        <v>0.00031</v>
      </c>
      <c r="R1124" s="231">
        <f>Q1124*H1124</f>
        <v>0.046923460000000007</v>
      </c>
      <c r="S1124" s="231">
        <v>0</v>
      </c>
      <c r="T1124" s="232">
        <f>S1124*H1124</f>
        <v>0</v>
      </c>
      <c r="AR1124" s="24" t="s">
        <v>1274</v>
      </c>
      <c r="AT1124" s="24" t="s">
        <v>309</v>
      </c>
      <c r="AU1124" s="24" t="s">
        <v>92</v>
      </c>
      <c r="AY1124" s="24" t="s">
        <v>157</v>
      </c>
      <c r="BE1124" s="233">
        <f>IF(N1124="základní",J1124,0)</f>
        <v>0</v>
      </c>
      <c r="BF1124" s="233">
        <f>IF(N1124="snížená",J1124,0)</f>
        <v>0</v>
      </c>
      <c r="BG1124" s="233">
        <f>IF(N1124="zákl. přenesená",J1124,0)</f>
        <v>0</v>
      </c>
      <c r="BH1124" s="233">
        <f>IF(N1124="sníž. přenesená",J1124,0)</f>
        <v>0</v>
      </c>
      <c r="BI1124" s="233">
        <f>IF(N1124="nulová",J1124,0)</f>
        <v>0</v>
      </c>
      <c r="BJ1124" s="24" t="s">
        <v>90</v>
      </c>
      <c r="BK1124" s="233">
        <f>ROUND(I1124*H1124,2)</f>
        <v>0</v>
      </c>
      <c r="BL1124" s="24" t="s">
        <v>231</v>
      </c>
      <c r="BM1124" s="24" t="s">
        <v>1360</v>
      </c>
    </row>
    <row r="1125" s="11" customFormat="1">
      <c r="B1125" s="237"/>
      <c r="C1125" s="238"/>
      <c r="D1125" s="234" t="s">
        <v>182</v>
      </c>
      <c r="E1125" s="238"/>
      <c r="F1125" s="240" t="s">
        <v>1361</v>
      </c>
      <c r="G1125" s="238"/>
      <c r="H1125" s="241">
        <v>151.36600000000001</v>
      </c>
      <c r="I1125" s="242"/>
      <c r="J1125" s="238"/>
      <c r="K1125" s="238"/>
      <c r="L1125" s="243"/>
      <c r="M1125" s="244"/>
      <c r="N1125" s="245"/>
      <c r="O1125" s="245"/>
      <c r="P1125" s="245"/>
      <c r="Q1125" s="245"/>
      <c r="R1125" s="245"/>
      <c r="S1125" s="245"/>
      <c r="T1125" s="246"/>
      <c r="AT1125" s="247" t="s">
        <v>182</v>
      </c>
      <c r="AU1125" s="247" t="s">
        <v>92</v>
      </c>
      <c r="AV1125" s="11" t="s">
        <v>92</v>
      </c>
      <c r="AW1125" s="11" t="s">
        <v>6</v>
      </c>
      <c r="AX1125" s="11" t="s">
        <v>90</v>
      </c>
      <c r="AY1125" s="247" t="s">
        <v>157</v>
      </c>
    </row>
    <row r="1126" s="1" customFormat="1" ht="25.5" customHeight="1">
      <c r="B1126" s="47"/>
      <c r="C1126" s="222" t="s">
        <v>1362</v>
      </c>
      <c r="D1126" s="222" t="s">
        <v>160</v>
      </c>
      <c r="E1126" s="223" t="s">
        <v>1363</v>
      </c>
      <c r="F1126" s="224" t="s">
        <v>1364</v>
      </c>
      <c r="G1126" s="225" t="s">
        <v>379</v>
      </c>
      <c r="H1126" s="226">
        <v>108.04900000000001</v>
      </c>
      <c r="I1126" s="227"/>
      <c r="J1126" s="228">
        <f>ROUND(I1126*H1126,2)</f>
        <v>0</v>
      </c>
      <c r="K1126" s="224" t="s">
        <v>164</v>
      </c>
      <c r="L1126" s="73"/>
      <c r="M1126" s="229" t="s">
        <v>80</v>
      </c>
      <c r="N1126" s="230" t="s">
        <v>52</v>
      </c>
      <c r="O1126" s="48"/>
      <c r="P1126" s="231">
        <f>O1126*H1126</f>
        <v>0</v>
      </c>
      <c r="Q1126" s="231">
        <v>0</v>
      </c>
      <c r="R1126" s="231">
        <f>Q1126*H1126</f>
        <v>0</v>
      </c>
      <c r="S1126" s="231">
        <v>0</v>
      </c>
      <c r="T1126" s="232">
        <f>S1126*H1126</f>
        <v>0</v>
      </c>
      <c r="AR1126" s="24" t="s">
        <v>231</v>
      </c>
      <c r="AT1126" s="24" t="s">
        <v>160</v>
      </c>
      <c r="AU1126" s="24" t="s">
        <v>92</v>
      </c>
      <c r="AY1126" s="24" t="s">
        <v>157</v>
      </c>
      <c r="BE1126" s="233">
        <f>IF(N1126="základní",J1126,0)</f>
        <v>0</v>
      </c>
      <c r="BF1126" s="233">
        <f>IF(N1126="snížená",J1126,0)</f>
        <v>0</v>
      </c>
      <c r="BG1126" s="233">
        <f>IF(N1126="zákl. přenesená",J1126,0)</f>
        <v>0</v>
      </c>
      <c r="BH1126" s="233">
        <f>IF(N1126="sníž. přenesená",J1126,0)</f>
        <v>0</v>
      </c>
      <c r="BI1126" s="233">
        <f>IF(N1126="nulová",J1126,0)</f>
        <v>0</v>
      </c>
      <c r="BJ1126" s="24" t="s">
        <v>90</v>
      </c>
      <c r="BK1126" s="233">
        <f>ROUND(I1126*H1126,2)</f>
        <v>0</v>
      </c>
      <c r="BL1126" s="24" t="s">
        <v>231</v>
      </c>
      <c r="BM1126" s="24" t="s">
        <v>1365</v>
      </c>
    </row>
    <row r="1127" s="11" customFormat="1">
      <c r="B1127" s="237"/>
      <c r="C1127" s="238"/>
      <c r="D1127" s="234" t="s">
        <v>182</v>
      </c>
      <c r="E1127" s="239" t="s">
        <v>80</v>
      </c>
      <c r="F1127" s="240" t="s">
        <v>1347</v>
      </c>
      <c r="G1127" s="238"/>
      <c r="H1127" s="241">
        <v>108.04900000000001</v>
      </c>
      <c r="I1127" s="242"/>
      <c r="J1127" s="238"/>
      <c r="K1127" s="238"/>
      <c r="L1127" s="243"/>
      <c r="M1127" s="244"/>
      <c r="N1127" s="245"/>
      <c r="O1127" s="245"/>
      <c r="P1127" s="245"/>
      <c r="Q1127" s="245"/>
      <c r="R1127" s="245"/>
      <c r="S1127" s="245"/>
      <c r="T1127" s="246"/>
      <c r="AT1127" s="247" t="s">
        <v>182</v>
      </c>
      <c r="AU1127" s="247" t="s">
        <v>92</v>
      </c>
      <c r="AV1127" s="11" t="s">
        <v>92</v>
      </c>
      <c r="AW1127" s="11" t="s">
        <v>44</v>
      </c>
      <c r="AX1127" s="11" t="s">
        <v>82</v>
      </c>
      <c r="AY1127" s="247" t="s">
        <v>157</v>
      </c>
    </row>
    <row r="1128" s="12" customFormat="1">
      <c r="B1128" s="248"/>
      <c r="C1128" s="249"/>
      <c r="D1128" s="234" t="s">
        <v>182</v>
      </c>
      <c r="E1128" s="250" t="s">
        <v>80</v>
      </c>
      <c r="F1128" s="251" t="s">
        <v>183</v>
      </c>
      <c r="G1128" s="249"/>
      <c r="H1128" s="252">
        <v>108.04900000000001</v>
      </c>
      <c r="I1128" s="253"/>
      <c r="J1128" s="249"/>
      <c r="K1128" s="249"/>
      <c r="L1128" s="254"/>
      <c r="M1128" s="255"/>
      <c r="N1128" s="256"/>
      <c r="O1128" s="256"/>
      <c r="P1128" s="256"/>
      <c r="Q1128" s="256"/>
      <c r="R1128" s="256"/>
      <c r="S1128" s="256"/>
      <c r="T1128" s="257"/>
      <c r="AT1128" s="258" t="s">
        <v>182</v>
      </c>
      <c r="AU1128" s="258" t="s">
        <v>92</v>
      </c>
      <c r="AV1128" s="12" t="s">
        <v>177</v>
      </c>
      <c r="AW1128" s="12" t="s">
        <v>44</v>
      </c>
      <c r="AX1128" s="12" t="s">
        <v>90</v>
      </c>
      <c r="AY1128" s="258" t="s">
        <v>157</v>
      </c>
    </row>
    <row r="1129" s="1" customFormat="1" ht="16.5" customHeight="1">
      <c r="B1129" s="47"/>
      <c r="C1129" s="263" t="s">
        <v>1366</v>
      </c>
      <c r="D1129" s="263" t="s">
        <v>309</v>
      </c>
      <c r="E1129" s="264" t="s">
        <v>1367</v>
      </c>
      <c r="F1129" s="265" t="s">
        <v>1368</v>
      </c>
      <c r="G1129" s="266" t="s">
        <v>379</v>
      </c>
      <c r="H1129" s="267">
        <v>129.65899999999999</v>
      </c>
      <c r="I1129" s="268"/>
      <c r="J1129" s="269">
        <f>ROUND(I1129*H1129,2)</f>
        <v>0</v>
      </c>
      <c r="K1129" s="265" t="s">
        <v>164</v>
      </c>
      <c r="L1129" s="270"/>
      <c r="M1129" s="271" t="s">
        <v>80</v>
      </c>
      <c r="N1129" s="272" t="s">
        <v>52</v>
      </c>
      <c r="O1129" s="48"/>
      <c r="P1129" s="231">
        <f>O1129*H1129</f>
        <v>0</v>
      </c>
      <c r="Q1129" s="231">
        <v>0.00050000000000000001</v>
      </c>
      <c r="R1129" s="231">
        <f>Q1129*H1129</f>
        <v>0.064829499999999998</v>
      </c>
      <c r="S1129" s="231">
        <v>0</v>
      </c>
      <c r="T1129" s="232">
        <f>S1129*H1129</f>
        <v>0</v>
      </c>
      <c r="AR1129" s="24" t="s">
        <v>1274</v>
      </c>
      <c r="AT1129" s="24" t="s">
        <v>309</v>
      </c>
      <c r="AU1129" s="24" t="s">
        <v>92</v>
      </c>
      <c r="AY1129" s="24" t="s">
        <v>157</v>
      </c>
      <c r="BE1129" s="233">
        <f>IF(N1129="základní",J1129,0)</f>
        <v>0</v>
      </c>
      <c r="BF1129" s="233">
        <f>IF(N1129="snížená",J1129,0)</f>
        <v>0</v>
      </c>
      <c r="BG1129" s="233">
        <f>IF(N1129="zákl. přenesená",J1129,0)</f>
        <v>0</v>
      </c>
      <c r="BH1129" s="233">
        <f>IF(N1129="sníž. přenesená",J1129,0)</f>
        <v>0</v>
      </c>
      <c r="BI1129" s="233">
        <f>IF(N1129="nulová",J1129,0)</f>
        <v>0</v>
      </c>
      <c r="BJ1129" s="24" t="s">
        <v>90</v>
      </c>
      <c r="BK1129" s="233">
        <f>ROUND(I1129*H1129,2)</f>
        <v>0</v>
      </c>
      <c r="BL1129" s="24" t="s">
        <v>231</v>
      </c>
      <c r="BM1129" s="24" t="s">
        <v>1369</v>
      </c>
    </row>
    <row r="1130" s="11" customFormat="1">
      <c r="B1130" s="237"/>
      <c r="C1130" s="238"/>
      <c r="D1130" s="234" t="s">
        <v>182</v>
      </c>
      <c r="E1130" s="238"/>
      <c r="F1130" s="240" t="s">
        <v>1370</v>
      </c>
      <c r="G1130" s="238"/>
      <c r="H1130" s="241">
        <v>129.65899999999999</v>
      </c>
      <c r="I1130" s="242"/>
      <c r="J1130" s="238"/>
      <c r="K1130" s="238"/>
      <c r="L1130" s="243"/>
      <c r="M1130" s="244"/>
      <c r="N1130" s="245"/>
      <c r="O1130" s="245"/>
      <c r="P1130" s="245"/>
      <c r="Q1130" s="245"/>
      <c r="R1130" s="245"/>
      <c r="S1130" s="245"/>
      <c r="T1130" s="246"/>
      <c r="AT1130" s="247" t="s">
        <v>182</v>
      </c>
      <c r="AU1130" s="247" t="s">
        <v>92</v>
      </c>
      <c r="AV1130" s="11" t="s">
        <v>92</v>
      </c>
      <c r="AW1130" s="11" t="s">
        <v>6</v>
      </c>
      <c r="AX1130" s="11" t="s">
        <v>90</v>
      </c>
      <c r="AY1130" s="247" t="s">
        <v>157</v>
      </c>
    </row>
    <row r="1131" s="1" customFormat="1" ht="25.5" customHeight="1">
      <c r="B1131" s="47"/>
      <c r="C1131" s="222" t="s">
        <v>1371</v>
      </c>
      <c r="D1131" s="222" t="s">
        <v>160</v>
      </c>
      <c r="E1131" s="223" t="s">
        <v>1372</v>
      </c>
      <c r="F1131" s="224" t="s">
        <v>1373</v>
      </c>
      <c r="G1131" s="225" t="s">
        <v>281</v>
      </c>
      <c r="H1131" s="226">
        <v>39.5</v>
      </c>
      <c r="I1131" s="227"/>
      <c r="J1131" s="228">
        <f>ROUND(I1131*H1131,2)</f>
        <v>0</v>
      </c>
      <c r="K1131" s="224" t="s">
        <v>164</v>
      </c>
      <c r="L1131" s="73"/>
      <c r="M1131" s="229" t="s">
        <v>80</v>
      </c>
      <c r="N1131" s="230" t="s">
        <v>52</v>
      </c>
      <c r="O1131" s="48"/>
      <c r="P1131" s="231">
        <f>O1131*H1131</f>
        <v>0</v>
      </c>
      <c r="Q1131" s="231">
        <v>8.0000000000000007E-05</v>
      </c>
      <c r="R1131" s="231">
        <f>Q1131*H1131</f>
        <v>0.00316</v>
      </c>
      <c r="S1131" s="231">
        <v>0</v>
      </c>
      <c r="T1131" s="232">
        <f>S1131*H1131</f>
        <v>0</v>
      </c>
      <c r="AR1131" s="24" t="s">
        <v>231</v>
      </c>
      <c r="AT1131" s="24" t="s">
        <v>160</v>
      </c>
      <c r="AU1131" s="24" t="s">
        <v>92</v>
      </c>
      <c r="AY1131" s="24" t="s">
        <v>157</v>
      </c>
      <c r="BE1131" s="233">
        <f>IF(N1131="základní",J1131,0)</f>
        <v>0</v>
      </c>
      <c r="BF1131" s="233">
        <f>IF(N1131="snížená",J1131,0)</f>
        <v>0</v>
      </c>
      <c r="BG1131" s="233">
        <f>IF(N1131="zákl. přenesená",J1131,0)</f>
        <v>0</v>
      </c>
      <c r="BH1131" s="233">
        <f>IF(N1131="sníž. přenesená",J1131,0)</f>
        <v>0</v>
      </c>
      <c r="BI1131" s="233">
        <f>IF(N1131="nulová",J1131,0)</f>
        <v>0</v>
      </c>
      <c r="BJ1131" s="24" t="s">
        <v>90</v>
      </c>
      <c r="BK1131" s="233">
        <f>ROUND(I1131*H1131,2)</f>
        <v>0</v>
      </c>
      <c r="BL1131" s="24" t="s">
        <v>231</v>
      </c>
      <c r="BM1131" s="24" t="s">
        <v>1374</v>
      </c>
    </row>
    <row r="1132" s="11" customFormat="1">
      <c r="B1132" s="237"/>
      <c r="C1132" s="238"/>
      <c r="D1132" s="234" t="s">
        <v>182</v>
      </c>
      <c r="E1132" s="239" t="s">
        <v>80</v>
      </c>
      <c r="F1132" s="240" t="s">
        <v>1375</v>
      </c>
      <c r="G1132" s="238"/>
      <c r="H1132" s="241">
        <v>39.5</v>
      </c>
      <c r="I1132" s="242"/>
      <c r="J1132" s="238"/>
      <c r="K1132" s="238"/>
      <c r="L1132" s="243"/>
      <c r="M1132" s="244"/>
      <c r="N1132" s="245"/>
      <c r="O1132" s="245"/>
      <c r="P1132" s="245"/>
      <c r="Q1132" s="245"/>
      <c r="R1132" s="245"/>
      <c r="S1132" s="245"/>
      <c r="T1132" s="246"/>
      <c r="AT1132" s="247" t="s">
        <v>182</v>
      </c>
      <c r="AU1132" s="247" t="s">
        <v>92</v>
      </c>
      <c r="AV1132" s="11" t="s">
        <v>92</v>
      </c>
      <c r="AW1132" s="11" t="s">
        <v>44</v>
      </c>
      <c r="AX1132" s="11" t="s">
        <v>82</v>
      </c>
      <c r="AY1132" s="247" t="s">
        <v>157</v>
      </c>
    </row>
    <row r="1133" s="12" customFormat="1">
      <c r="B1133" s="248"/>
      <c r="C1133" s="249"/>
      <c r="D1133" s="234" t="s">
        <v>182</v>
      </c>
      <c r="E1133" s="250" t="s">
        <v>80</v>
      </c>
      <c r="F1133" s="251" t="s">
        <v>183</v>
      </c>
      <c r="G1133" s="249"/>
      <c r="H1133" s="252">
        <v>39.5</v>
      </c>
      <c r="I1133" s="253"/>
      <c r="J1133" s="249"/>
      <c r="K1133" s="249"/>
      <c r="L1133" s="254"/>
      <c r="M1133" s="255"/>
      <c r="N1133" s="256"/>
      <c r="O1133" s="256"/>
      <c r="P1133" s="256"/>
      <c r="Q1133" s="256"/>
      <c r="R1133" s="256"/>
      <c r="S1133" s="256"/>
      <c r="T1133" s="257"/>
      <c r="AT1133" s="258" t="s">
        <v>182</v>
      </c>
      <c r="AU1133" s="258" t="s">
        <v>92</v>
      </c>
      <c r="AV1133" s="12" t="s">
        <v>177</v>
      </c>
      <c r="AW1133" s="12" t="s">
        <v>44</v>
      </c>
      <c r="AX1133" s="12" t="s">
        <v>90</v>
      </c>
      <c r="AY1133" s="258" t="s">
        <v>157</v>
      </c>
    </row>
    <row r="1134" s="1" customFormat="1" ht="16.5" customHeight="1">
      <c r="B1134" s="47"/>
      <c r="C1134" s="263" t="s">
        <v>1376</v>
      </c>
      <c r="D1134" s="263" t="s">
        <v>309</v>
      </c>
      <c r="E1134" s="264" t="s">
        <v>1377</v>
      </c>
      <c r="F1134" s="265" t="s">
        <v>1378</v>
      </c>
      <c r="G1134" s="266" t="s">
        <v>281</v>
      </c>
      <c r="H1134" s="267">
        <v>39.5</v>
      </c>
      <c r="I1134" s="268"/>
      <c r="J1134" s="269">
        <f>ROUND(I1134*H1134,2)</f>
        <v>0</v>
      </c>
      <c r="K1134" s="265" t="s">
        <v>164</v>
      </c>
      <c r="L1134" s="270"/>
      <c r="M1134" s="271" t="s">
        <v>80</v>
      </c>
      <c r="N1134" s="272" t="s">
        <v>52</v>
      </c>
      <c r="O1134" s="48"/>
      <c r="P1134" s="231">
        <f>O1134*H1134</f>
        <v>0</v>
      </c>
      <c r="Q1134" s="231">
        <v>0.00018000000000000001</v>
      </c>
      <c r="R1134" s="231">
        <f>Q1134*H1134</f>
        <v>0.0071100000000000009</v>
      </c>
      <c r="S1134" s="231">
        <v>0</v>
      </c>
      <c r="T1134" s="232">
        <f>S1134*H1134</f>
        <v>0</v>
      </c>
      <c r="AR1134" s="24" t="s">
        <v>1274</v>
      </c>
      <c r="AT1134" s="24" t="s">
        <v>309</v>
      </c>
      <c r="AU1134" s="24" t="s">
        <v>92</v>
      </c>
      <c r="AY1134" s="24" t="s">
        <v>157</v>
      </c>
      <c r="BE1134" s="233">
        <f>IF(N1134="základní",J1134,0)</f>
        <v>0</v>
      </c>
      <c r="BF1134" s="233">
        <f>IF(N1134="snížená",J1134,0)</f>
        <v>0</v>
      </c>
      <c r="BG1134" s="233">
        <f>IF(N1134="zákl. přenesená",J1134,0)</f>
        <v>0</v>
      </c>
      <c r="BH1134" s="233">
        <f>IF(N1134="sníž. přenesená",J1134,0)</f>
        <v>0</v>
      </c>
      <c r="BI1134" s="233">
        <f>IF(N1134="nulová",J1134,0)</f>
        <v>0</v>
      </c>
      <c r="BJ1134" s="24" t="s">
        <v>90</v>
      </c>
      <c r="BK1134" s="233">
        <f>ROUND(I1134*H1134,2)</f>
        <v>0</v>
      </c>
      <c r="BL1134" s="24" t="s">
        <v>231</v>
      </c>
      <c r="BM1134" s="24" t="s">
        <v>1379</v>
      </c>
    </row>
    <row r="1135" s="10" customFormat="1" ht="29.88" customHeight="1">
      <c r="B1135" s="206"/>
      <c r="C1135" s="207"/>
      <c r="D1135" s="208" t="s">
        <v>81</v>
      </c>
      <c r="E1135" s="220" t="s">
        <v>1380</v>
      </c>
      <c r="F1135" s="220" t="s">
        <v>1381</v>
      </c>
      <c r="G1135" s="207"/>
      <c r="H1135" s="207"/>
      <c r="I1135" s="210"/>
      <c r="J1135" s="221">
        <f>BK1135</f>
        <v>0</v>
      </c>
      <c r="K1135" s="207"/>
      <c r="L1135" s="212"/>
      <c r="M1135" s="213"/>
      <c r="N1135" s="214"/>
      <c r="O1135" s="214"/>
      <c r="P1135" s="215">
        <f>SUM(P1136:P1139)</f>
        <v>0</v>
      </c>
      <c r="Q1135" s="214"/>
      <c r="R1135" s="215">
        <f>SUM(R1136:R1139)</f>
        <v>0</v>
      </c>
      <c r="S1135" s="214"/>
      <c r="T1135" s="216">
        <f>SUM(T1136:T1139)</f>
        <v>0.75</v>
      </c>
      <c r="AR1135" s="217" t="s">
        <v>92</v>
      </c>
      <c r="AT1135" s="218" t="s">
        <v>81</v>
      </c>
      <c r="AU1135" s="218" t="s">
        <v>90</v>
      </c>
      <c r="AY1135" s="217" t="s">
        <v>157</v>
      </c>
      <c r="BK1135" s="219">
        <f>SUM(BK1136:BK1139)</f>
        <v>0</v>
      </c>
    </row>
    <row r="1136" s="1" customFormat="1" ht="25.5" customHeight="1">
      <c r="B1136" s="47"/>
      <c r="C1136" s="222" t="s">
        <v>1382</v>
      </c>
      <c r="D1136" s="222" t="s">
        <v>160</v>
      </c>
      <c r="E1136" s="223" t="s">
        <v>1383</v>
      </c>
      <c r="F1136" s="224" t="s">
        <v>1384</v>
      </c>
      <c r="G1136" s="225" t="s">
        <v>655</v>
      </c>
      <c r="H1136" s="226">
        <v>750</v>
      </c>
      <c r="I1136" s="227"/>
      <c r="J1136" s="228">
        <f>ROUND(I1136*H1136,2)</f>
        <v>0</v>
      </c>
      <c r="K1136" s="224" t="s">
        <v>164</v>
      </c>
      <c r="L1136" s="73"/>
      <c r="M1136" s="229" t="s">
        <v>80</v>
      </c>
      <c r="N1136" s="230" t="s">
        <v>52</v>
      </c>
      <c r="O1136" s="48"/>
      <c r="P1136" s="231">
        <f>O1136*H1136</f>
        <v>0</v>
      </c>
      <c r="Q1136" s="231">
        <v>0</v>
      </c>
      <c r="R1136" s="231">
        <f>Q1136*H1136</f>
        <v>0</v>
      </c>
      <c r="S1136" s="231">
        <v>0.001</v>
      </c>
      <c r="T1136" s="232">
        <f>S1136*H1136</f>
        <v>0.75</v>
      </c>
      <c r="AR1136" s="24" t="s">
        <v>231</v>
      </c>
      <c r="AT1136" s="24" t="s">
        <v>160</v>
      </c>
      <c r="AU1136" s="24" t="s">
        <v>92</v>
      </c>
      <c r="AY1136" s="24" t="s">
        <v>157</v>
      </c>
      <c r="BE1136" s="233">
        <f>IF(N1136="základní",J1136,0)</f>
        <v>0</v>
      </c>
      <c r="BF1136" s="233">
        <f>IF(N1136="snížená",J1136,0)</f>
        <v>0</v>
      </c>
      <c r="BG1136" s="233">
        <f>IF(N1136="zákl. přenesená",J1136,0)</f>
        <v>0</v>
      </c>
      <c r="BH1136" s="233">
        <f>IF(N1136="sníž. přenesená",J1136,0)</f>
        <v>0</v>
      </c>
      <c r="BI1136" s="233">
        <f>IF(N1136="nulová",J1136,0)</f>
        <v>0</v>
      </c>
      <c r="BJ1136" s="24" t="s">
        <v>90</v>
      </c>
      <c r="BK1136" s="233">
        <f>ROUND(I1136*H1136,2)</f>
        <v>0</v>
      </c>
      <c r="BL1136" s="24" t="s">
        <v>231</v>
      </c>
      <c r="BM1136" s="24" t="s">
        <v>1385</v>
      </c>
    </row>
    <row r="1137" s="1" customFormat="1">
      <c r="B1137" s="47"/>
      <c r="C1137" s="75"/>
      <c r="D1137" s="234" t="s">
        <v>167</v>
      </c>
      <c r="E1137" s="75"/>
      <c r="F1137" s="235" t="s">
        <v>1386</v>
      </c>
      <c r="G1137" s="75"/>
      <c r="H1137" s="75"/>
      <c r="I1137" s="192"/>
      <c r="J1137" s="75"/>
      <c r="K1137" s="75"/>
      <c r="L1137" s="73"/>
      <c r="M1137" s="236"/>
      <c r="N1137" s="48"/>
      <c r="O1137" s="48"/>
      <c r="P1137" s="48"/>
      <c r="Q1137" s="48"/>
      <c r="R1137" s="48"/>
      <c r="S1137" s="48"/>
      <c r="T1137" s="96"/>
      <c r="AT1137" s="24" t="s">
        <v>167</v>
      </c>
      <c r="AU1137" s="24" t="s">
        <v>92</v>
      </c>
    </row>
    <row r="1138" s="11" customFormat="1">
      <c r="B1138" s="237"/>
      <c r="C1138" s="238"/>
      <c r="D1138" s="234" t="s">
        <v>182</v>
      </c>
      <c r="E1138" s="239" t="s">
        <v>80</v>
      </c>
      <c r="F1138" s="240" t="s">
        <v>1387</v>
      </c>
      <c r="G1138" s="238"/>
      <c r="H1138" s="241">
        <v>750</v>
      </c>
      <c r="I1138" s="242"/>
      <c r="J1138" s="238"/>
      <c r="K1138" s="238"/>
      <c r="L1138" s="243"/>
      <c r="M1138" s="244"/>
      <c r="N1138" s="245"/>
      <c r="O1138" s="245"/>
      <c r="P1138" s="245"/>
      <c r="Q1138" s="245"/>
      <c r="R1138" s="245"/>
      <c r="S1138" s="245"/>
      <c r="T1138" s="246"/>
      <c r="AT1138" s="247" t="s">
        <v>182</v>
      </c>
      <c r="AU1138" s="247" t="s">
        <v>92</v>
      </c>
      <c r="AV1138" s="11" t="s">
        <v>92</v>
      </c>
      <c r="AW1138" s="11" t="s">
        <v>44</v>
      </c>
      <c r="AX1138" s="11" t="s">
        <v>82</v>
      </c>
      <c r="AY1138" s="247" t="s">
        <v>157</v>
      </c>
    </row>
    <row r="1139" s="12" customFormat="1">
      <c r="B1139" s="248"/>
      <c r="C1139" s="249"/>
      <c r="D1139" s="234" t="s">
        <v>182</v>
      </c>
      <c r="E1139" s="250" t="s">
        <v>80</v>
      </c>
      <c r="F1139" s="251" t="s">
        <v>183</v>
      </c>
      <c r="G1139" s="249"/>
      <c r="H1139" s="252">
        <v>750</v>
      </c>
      <c r="I1139" s="253"/>
      <c r="J1139" s="249"/>
      <c r="K1139" s="249"/>
      <c r="L1139" s="254"/>
      <c r="M1139" s="255"/>
      <c r="N1139" s="256"/>
      <c r="O1139" s="256"/>
      <c r="P1139" s="256"/>
      <c r="Q1139" s="256"/>
      <c r="R1139" s="256"/>
      <c r="S1139" s="256"/>
      <c r="T1139" s="257"/>
      <c r="AT1139" s="258" t="s">
        <v>182</v>
      </c>
      <c r="AU1139" s="258" t="s">
        <v>92</v>
      </c>
      <c r="AV1139" s="12" t="s">
        <v>177</v>
      </c>
      <c r="AW1139" s="12" t="s">
        <v>44</v>
      </c>
      <c r="AX1139" s="12" t="s">
        <v>90</v>
      </c>
      <c r="AY1139" s="258" t="s">
        <v>157</v>
      </c>
    </row>
    <row r="1140" s="10" customFormat="1" ht="37.44001" customHeight="1">
      <c r="B1140" s="206"/>
      <c r="C1140" s="207"/>
      <c r="D1140" s="208" t="s">
        <v>81</v>
      </c>
      <c r="E1140" s="209" t="s">
        <v>309</v>
      </c>
      <c r="F1140" s="209" t="s">
        <v>1388</v>
      </c>
      <c r="G1140" s="207"/>
      <c r="H1140" s="207"/>
      <c r="I1140" s="210"/>
      <c r="J1140" s="211">
        <f>BK1140</f>
        <v>0</v>
      </c>
      <c r="K1140" s="207"/>
      <c r="L1140" s="212"/>
      <c r="M1140" s="213"/>
      <c r="N1140" s="214"/>
      <c r="O1140" s="214"/>
      <c r="P1140" s="215">
        <f>P1141</f>
        <v>0</v>
      </c>
      <c r="Q1140" s="214"/>
      <c r="R1140" s="215">
        <f>R1141</f>
        <v>0.20000000000000001</v>
      </c>
      <c r="S1140" s="214"/>
      <c r="T1140" s="216">
        <f>T1141</f>
        <v>0</v>
      </c>
      <c r="AR1140" s="217" t="s">
        <v>172</v>
      </c>
      <c r="AT1140" s="218" t="s">
        <v>81</v>
      </c>
      <c r="AU1140" s="218" t="s">
        <v>82</v>
      </c>
      <c r="AY1140" s="217" t="s">
        <v>157</v>
      </c>
      <c r="BK1140" s="219">
        <f>BK1141</f>
        <v>0</v>
      </c>
    </row>
    <row r="1141" s="10" customFormat="1" ht="19.92" customHeight="1">
      <c r="B1141" s="206"/>
      <c r="C1141" s="207"/>
      <c r="D1141" s="208" t="s">
        <v>81</v>
      </c>
      <c r="E1141" s="220" t="s">
        <v>1389</v>
      </c>
      <c r="F1141" s="220" t="s">
        <v>1390</v>
      </c>
      <c r="G1141" s="207"/>
      <c r="H1141" s="207"/>
      <c r="I1141" s="210"/>
      <c r="J1141" s="221">
        <f>BK1141</f>
        <v>0</v>
      </c>
      <c r="K1141" s="207"/>
      <c r="L1141" s="212"/>
      <c r="M1141" s="213"/>
      <c r="N1141" s="214"/>
      <c r="O1141" s="214"/>
      <c r="P1141" s="215">
        <f>SUM(P1142:P1146)</f>
        <v>0</v>
      </c>
      <c r="Q1141" s="214"/>
      <c r="R1141" s="215">
        <f>SUM(R1142:R1146)</f>
        <v>0.20000000000000001</v>
      </c>
      <c r="S1141" s="214"/>
      <c r="T1141" s="216">
        <f>SUM(T1142:T1146)</f>
        <v>0</v>
      </c>
      <c r="AR1141" s="217" t="s">
        <v>172</v>
      </c>
      <c r="AT1141" s="218" t="s">
        <v>81</v>
      </c>
      <c r="AU1141" s="218" t="s">
        <v>90</v>
      </c>
      <c r="AY1141" s="217" t="s">
        <v>157</v>
      </c>
      <c r="BK1141" s="219">
        <f>SUM(BK1142:BK1146)</f>
        <v>0</v>
      </c>
    </row>
    <row r="1142" s="1" customFormat="1" ht="25.5" customHeight="1">
      <c r="B1142" s="47"/>
      <c r="C1142" s="222" t="s">
        <v>1391</v>
      </c>
      <c r="D1142" s="222" t="s">
        <v>160</v>
      </c>
      <c r="E1142" s="223" t="s">
        <v>1392</v>
      </c>
      <c r="F1142" s="224" t="s">
        <v>1393</v>
      </c>
      <c r="G1142" s="225" t="s">
        <v>305</v>
      </c>
      <c r="H1142" s="226">
        <v>4</v>
      </c>
      <c r="I1142" s="227"/>
      <c r="J1142" s="228">
        <f>ROUND(I1142*H1142,2)</f>
        <v>0</v>
      </c>
      <c r="K1142" s="224" t="s">
        <v>164</v>
      </c>
      <c r="L1142" s="73"/>
      <c r="M1142" s="229" t="s">
        <v>80</v>
      </c>
      <c r="N1142" s="230" t="s">
        <v>52</v>
      </c>
      <c r="O1142" s="48"/>
      <c r="P1142" s="231">
        <f>O1142*H1142</f>
        <v>0</v>
      </c>
      <c r="Q1142" s="231">
        <v>0</v>
      </c>
      <c r="R1142" s="231">
        <f>Q1142*H1142</f>
        <v>0</v>
      </c>
      <c r="S1142" s="231">
        <v>0</v>
      </c>
      <c r="T1142" s="232">
        <f>S1142*H1142</f>
        <v>0</v>
      </c>
      <c r="AR1142" s="24" t="s">
        <v>738</v>
      </c>
      <c r="AT1142" s="24" t="s">
        <v>160</v>
      </c>
      <c r="AU1142" s="24" t="s">
        <v>92</v>
      </c>
      <c r="AY1142" s="24" t="s">
        <v>157</v>
      </c>
      <c r="BE1142" s="233">
        <f>IF(N1142="základní",J1142,0)</f>
        <v>0</v>
      </c>
      <c r="BF1142" s="233">
        <f>IF(N1142="snížená",J1142,0)</f>
        <v>0</v>
      </c>
      <c r="BG1142" s="233">
        <f>IF(N1142="zákl. přenesená",J1142,0)</f>
        <v>0</v>
      </c>
      <c r="BH1142" s="233">
        <f>IF(N1142="sníž. přenesená",J1142,0)</f>
        <v>0</v>
      </c>
      <c r="BI1142" s="233">
        <f>IF(N1142="nulová",J1142,0)</f>
        <v>0</v>
      </c>
      <c r="BJ1142" s="24" t="s">
        <v>90</v>
      </c>
      <c r="BK1142" s="233">
        <f>ROUND(I1142*H1142,2)</f>
        <v>0</v>
      </c>
      <c r="BL1142" s="24" t="s">
        <v>738</v>
      </c>
      <c r="BM1142" s="24" t="s">
        <v>1394</v>
      </c>
    </row>
    <row r="1143" s="1" customFormat="1">
      <c r="B1143" s="47"/>
      <c r="C1143" s="75"/>
      <c r="D1143" s="234" t="s">
        <v>167</v>
      </c>
      <c r="E1143" s="75"/>
      <c r="F1143" s="235" t="s">
        <v>1395</v>
      </c>
      <c r="G1143" s="75"/>
      <c r="H1143" s="75"/>
      <c r="I1143" s="192"/>
      <c r="J1143" s="75"/>
      <c r="K1143" s="75"/>
      <c r="L1143" s="73"/>
      <c r="M1143" s="236"/>
      <c r="N1143" s="48"/>
      <c r="O1143" s="48"/>
      <c r="P1143" s="48"/>
      <c r="Q1143" s="48"/>
      <c r="R1143" s="48"/>
      <c r="S1143" s="48"/>
      <c r="T1143" s="96"/>
      <c r="AT1143" s="24" t="s">
        <v>167</v>
      </c>
      <c r="AU1143" s="24" t="s">
        <v>92</v>
      </c>
    </row>
    <row r="1144" s="1" customFormat="1" ht="16.5" customHeight="1">
      <c r="B1144" s="47"/>
      <c r="C1144" s="263" t="s">
        <v>1396</v>
      </c>
      <c r="D1144" s="263" t="s">
        <v>309</v>
      </c>
      <c r="E1144" s="264" t="s">
        <v>1397</v>
      </c>
      <c r="F1144" s="265" t="s">
        <v>1398</v>
      </c>
      <c r="G1144" s="266" t="s">
        <v>505</v>
      </c>
      <c r="H1144" s="267">
        <v>0.20000000000000001</v>
      </c>
      <c r="I1144" s="268"/>
      <c r="J1144" s="269">
        <f>ROUND(I1144*H1144,2)</f>
        <v>0</v>
      </c>
      <c r="K1144" s="265" t="s">
        <v>164</v>
      </c>
      <c r="L1144" s="270"/>
      <c r="M1144" s="271" t="s">
        <v>80</v>
      </c>
      <c r="N1144" s="272" t="s">
        <v>52</v>
      </c>
      <c r="O1144" s="48"/>
      <c r="P1144" s="231">
        <f>O1144*H1144</f>
        <v>0</v>
      </c>
      <c r="Q1144" s="231">
        <v>1</v>
      </c>
      <c r="R1144" s="231">
        <f>Q1144*H1144</f>
        <v>0.20000000000000001</v>
      </c>
      <c r="S1144" s="231">
        <v>0</v>
      </c>
      <c r="T1144" s="232">
        <f>S1144*H1144</f>
        <v>0</v>
      </c>
      <c r="AR1144" s="24" t="s">
        <v>1140</v>
      </c>
      <c r="AT1144" s="24" t="s">
        <v>309</v>
      </c>
      <c r="AU1144" s="24" t="s">
        <v>92</v>
      </c>
      <c r="AY1144" s="24" t="s">
        <v>157</v>
      </c>
      <c r="BE1144" s="233">
        <f>IF(N1144="základní",J1144,0)</f>
        <v>0</v>
      </c>
      <c r="BF1144" s="233">
        <f>IF(N1144="snížená",J1144,0)</f>
        <v>0</v>
      </c>
      <c r="BG1144" s="233">
        <f>IF(N1144="zákl. přenesená",J1144,0)</f>
        <v>0</v>
      </c>
      <c r="BH1144" s="233">
        <f>IF(N1144="sníž. přenesená",J1144,0)</f>
        <v>0</v>
      </c>
      <c r="BI1144" s="233">
        <f>IF(N1144="nulová",J1144,0)</f>
        <v>0</v>
      </c>
      <c r="BJ1144" s="24" t="s">
        <v>90</v>
      </c>
      <c r="BK1144" s="233">
        <f>ROUND(I1144*H1144,2)</f>
        <v>0</v>
      </c>
      <c r="BL1144" s="24" t="s">
        <v>1140</v>
      </c>
      <c r="BM1144" s="24" t="s">
        <v>1399</v>
      </c>
    </row>
    <row r="1145" s="11" customFormat="1">
      <c r="B1145" s="237"/>
      <c r="C1145" s="238"/>
      <c r="D1145" s="234" t="s">
        <v>182</v>
      </c>
      <c r="E1145" s="239" t="s">
        <v>80</v>
      </c>
      <c r="F1145" s="240" t="s">
        <v>1400</v>
      </c>
      <c r="G1145" s="238"/>
      <c r="H1145" s="241">
        <v>0.20000000000000001</v>
      </c>
      <c r="I1145" s="242"/>
      <c r="J1145" s="238"/>
      <c r="K1145" s="238"/>
      <c r="L1145" s="243"/>
      <c r="M1145" s="244"/>
      <c r="N1145" s="245"/>
      <c r="O1145" s="245"/>
      <c r="P1145" s="245"/>
      <c r="Q1145" s="245"/>
      <c r="R1145" s="245"/>
      <c r="S1145" s="245"/>
      <c r="T1145" s="246"/>
      <c r="AT1145" s="247" t="s">
        <v>182</v>
      </c>
      <c r="AU1145" s="247" t="s">
        <v>92</v>
      </c>
      <c r="AV1145" s="11" t="s">
        <v>92</v>
      </c>
      <c r="AW1145" s="11" t="s">
        <v>44</v>
      </c>
      <c r="AX1145" s="11" t="s">
        <v>82</v>
      </c>
      <c r="AY1145" s="247" t="s">
        <v>157</v>
      </c>
    </row>
    <row r="1146" s="12" customFormat="1">
      <c r="B1146" s="248"/>
      <c r="C1146" s="249"/>
      <c r="D1146" s="234" t="s">
        <v>182</v>
      </c>
      <c r="E1146" s="250" t="s">
        <v>80</v>
      </c>
      <c r="F1146" s="251" t="s">
        <v>183</v>
      </c>
      <c r="G1146" s="249"/>
      <c r="H1146" s="252">
        <v>0.20000000000000001</v>
      </c>
      <c r="I1146" s="253"/>
      <c r="J1146" s="249"/>
      <c r="K1146" s="249"/>
      <c r="L1146" s="254"/>
      <c r="M1146" s="255"/>
      <c r="N1146" s="256"/>
      <c r="O1146" s="256"/>
      <c r="P1146" s="256"/>
      <c r="Q1146" s="256"/>
      <c r="R1146" s="256"/>
      <c r="S1146" s="256"/>
      <c r="T1146" s="257"/>
      <c r="AT1146" s="258" t="s">
        <v>182</v>
      </c>
      <c r="AU1146" s="258" t="s">
        <v>92</v>
      </c>
      <c r="AV1146" s="12" t="s">
        <v>177</v>
      </c>
      <c r="AW1146" s="12" t="s">
        <v>44</v>
      </c>
      <c r="AX1146" s="12" t="s">
        <v>90</v>
      </c>
      <c r="AY1146" s="258" t="s">
        <v>157</v>
      </c>
    </row>
    <row r="1147" s="10" customFormat="1" ht="37.44001" customHeight="1">
      <c r="B1147" s="206"/>
      <c r="C1147" s="207"/>
      <c r="D1147" s="208" t="s">
        <v>81</v>
      </c>
      <c r="E1147" s="209" t="s">
        <v>154</v>
      </c>
      <c r="F1147" s="209" t="s">
        <v>155</v>
      </c>
      <c r="G1147" s="207"/>
      <c r="H1147" s="207"/>
      <c r="I1147" s="210"/>
      <c r="J1147" s="211">
        <f>BK1147</f>
        <v>0</v>
      </c>
      <c r="K1147" s="207"/>
      <c r="L1147" s="212"/>
      <c r="M1147" s="213"/>
      <c r="N1147" s="214"/>
      <c r="O1147" s="214"/>
      <c r="P1147" s="215">
        <f>P1148</f>
        <v>0</v>
      </c>
      <c r="Q1147" s="214"/>
      <c r="R1147" s="215">
        <f>R1148</f>
        <v>0</v>
      </c>
      <c r="S1147" s="214"/>
      <c r="T1147" s="216">
        <f>T1148</f>
        <v>0</v>
      </c>
      <c r="AR1147" s="217" t="s">
        <v>156</v>
      </c>
      <c r="AT1147" s="218" t="s">
        <v>81</v>
      </c>
      <c r="AU1147" s="218" t="s">
        <v>82</v>
      </c>
      <c r="AY1147" s="217" t="s">
        <v>157</v>
      </c>
      <c r="BK1147" s="219">
        <f>BK1148</f>
        <v>0</v>
      </c>
    </row>
    <row r="1148" s="10" customFormat="1" ht="19.92" customHeight="1">
      <c r="B1148" s="206"/>
      <c r="C1148" s="207"/>
      <c r="D1148" s="208" t="s">
        <v>81</v>
      </c>
      <c r="E1148" s="220" t="s">
        <v>235</v>
      </c>
      <c r="F1148" s="220" t="s">
        <v>236</v>
      </c>
      <c r="G1148" s="207"/>
      <c r="H1148" s="207"/>
      <c r="I1148" s="210"/>
      <c r="J1148" s="221">
        <f>BK1148</f>
        <v>0</v>
      </c>
      <c r="K1148" s="207"/>
      <c r="L1148" s="212"/>
      <c r="M1148" s="213"/>
      <c r="N1148" s="214"/>
      <c r="O1148" s="214"/>
      <c r="P1148" s="215">
        <f>SUM(P1149:P1152)</f>
        <v>0</v>
      </c>
      <c r="Q1148" s="214"/>
      <c r="R1148" s="215">
        <f>SUM(R1149:R1152)</f>
        <v>0</v>
      </c>
      <c r="S1148" s="214"/>
      <c r="T1148" s="216">
        <f>SUM(T1149:T1152)</f>
        <v>0</v>
      </c>
      <c r="AR1148" s="217" t="s">
        <v>156</v>
      </c>
      <c r="AT1148" s="218" t="s">
        <v>81</v>
      </c>
      <c r="AU1148" s="218" t="s">
        <v>90</v>
      </c>
      <c r="AY1148" s="217" t="s">
        <v>157</v>
      </c>
      <c r="BK1148" s="219">
        <f>SUM(BK1149:BK1152)</f>
        <v>0</v>
      </c>
    </row>
    <row r="1149" s="1" customFormat="1" ht="16.5" customHeight="1">
      <c r="B1149" s="47"/>
      <c r="C1149" s="222" t="s">
        <v>1401</v>
      </c>
      <c r="D1149" s="222" t="s">
        <v>160</v>
      </c>
      <c r="E1149" s="223" t="s">
        <v>1402</v>
      </c>
      <c r="F1149" s="224" t="s">
        <v>1403</v>
      </c>
      <c r="G1149" s="225" t="s">
        <v>163</v>
      </c>
      <c r="H1149" s="226">
        <v>4</v>
      </c>
      <c r="I1149" s="227"/>
      <c r="J1149" s="228">
        <f>ROUND(I1149*H1149,2)</f>
        <v>0</v>
      </c>
      <c r="K1149" s="224" t="s">
        <v>164</v>
      </c>
      <c r="L1149" s="73"/>
      <c r="M1149" s="229" t="s">
        <v>80</v>
      </c>
      <c r="N1149" s="230" t="s">
        <v>52</v>
      </c>
      <c r="O1149" s="48"/>
      <c r="P1149" s="231">
        <f>O1149*H1149</f>
        <v>0</v>
      </c>
      <c r="Q1149" s="231">
        <v>0</v>
      </c>
      <c r="R1149" s="231">
        <f>Q1149*H1149</f>
        <v>0</v>
      </c>
      <c r="S1149" s="231">
        <v>0</v>
      </c>
      <c r="T1149" s="232">
        <f>S1149*H1149</f>
        <v>0</v>
      </c>
      <c r="AR1149" s="24" t="s">
        <v>165</v>
      </c>
      <c r="AT1149" s="24" t="s">
        <v>160</v>
      </c>
      <c r="AU1149" s="24" t="s">
        <v>92</v>
      </c>
      <c r="AY1149" s="24" t="s">
        <v>157</v>
      </c>
      <c r="BE1149" s="233">
        <f>IF(N1149="základní",J1149,0)</f>
        <v>0</v>
      </c>
      <c r="BF1149" s="233">
        <f>IF(N1149="snížená",J1149,0)</f>
        <v>0</v>
      </c>
      <c r="BG1149" s="233">
        <f>IF(N1149="zákl. přenesená",J1149,0)</f>
        <v>0</v>
      </c>
      <c r="BH1149" s="233">
        <f>IF(N1149="sníž. přenesená",J1149,0)</f>
        <v>0</v>
      </c>
      <c r="BI1149" s="233">
        <f>IF(N1149="nulová",J1149,0)</f>
        <v>0</v>
      </c>
      <c r="BJ1149" s="24" t="s">
        <v>90</v>
      </c>
      <c r="BK1149" s="233">
        <f>ROUND(I1149*H1149,2)</f>
        <v>0</v>
      </c>
      <c r="BL1149" s="24" t="s">
        <v>165</v>
      </c>
      <c r="BM1149" s="24" t="s">
        <v>1404</v>
      </c>
    </row>
    <row r="1150" s="1" customFormat="1">
      <c r="B1150" s="47"/>
      <c r="C1150" s="75"/>
      <c r="D1150" s="234" t="s">
        <v>167</v>
      </c>
      <c r="E1150" s="75"/>
      <c r="F1150" s="235" t="s">
        <v>1405</v>
      </c>
      <c r="G1150" s="75"/>
      <c r="H1150" s="75"/>
      <c r="I1150" s="192"/>
      <c r="J1150" s="75"/>
      <c r="K1150" s="75"/>
      <c r="L1150" s="73"/>
      <c r="M1150" s="236"/>
      <c r="N1150" s="48"/>
      <c r="O1150" s="48"/>
      <c r="P1150" s="48"/>
      <c r="Q1150" s="48"/>
      <c r="R1150" s="48"/>
      <c r="S1150" s="48"/>
      <c r="T1150" s="96"/>
      <c r="AT1150" s="24" t="s">
        <v>167</v>
      </c>
      <c r="AU1150" s="24" t="s">
        <v>92</v>
      </c>
    </row>
    <row r="1151" s="11" customFormat="1">
      <c r="B1151" s="237"/>
      <c r="C1151" s="238"/>
      <c r="D1151" s="234" t="s">
        <v>182</v>
      </c>
      <c r="E1151" s="239" t="s">
        <v>80</v>
      </c>
      <c r="F1151" s="240" t="s">
        <v>1406</v>
      </c>
      <c r="G1151" s="238"/>
      <c r="H1151" s="241">
        <v>4</v>
      </c>
      <c r="I1151" s="242"/>
      <c r="J1151" s="238"/>
      <c r="K1151" s="238"/>
      <c r="L1151" s="243"/>
      <c r="M1151" s="244"/>
      <c r="N1151" s="245"/>
      <c r="O1151" s="245"/>
      <c r="P1151" s="245"/>
      <c r="Q1151" s="245"/>
      <c r="R1151" s="245"/>
      <c r="S1151" s="245"/>
      <c r="T1151" s="246"/>
      <c r="AT1151" s="247" t="s">
        <v>182</v>
      </c>
      <c r="AU1151" s="247" t="s">
        <v>92</v>
      </c>
      <c r="AV1151" s="11" t="s">
        <v>92</v>
      </c>
      <c r="AW1151" s="11" t="s">
        <v>44</v>
      </c>
      <c r="AX1151" s="11" t="s">
        <v>82</v>
      </c>
      <c r="AY1151" s="247" t="s">
        <v>157</v>
      </c>
    </row>
    <row r="1152" s="12" customFormat="1">
      <c r="B1152" s="248"/>
      <c r="C1152" s="249"/>
      <c r="D1152" s="234" t="s">
        <v>182</v>
      </c>
      <c r="E1152" s="250" t="s">
        <v>80</v>
      </c>
      <c r="F1152" s="251" t="s">
        <v>183</v>
      </c>
      <c r="G1152" s="249"/>
      <c r="H1152" s="252">
        <v>4</v>
      </c>
      <c r="I1152" s="253"/>
      <c r="J1152" s="249"/>
      <c r="K1152" s="249"/>
      <c r="L1152" s="254"/>
      <c r="M1152" s="273"/>
      <c r="N1152" s="274"/>
      <c r="O1152" s="274"/>
      <c r="P1152" s="274"/>
      <c r="Q1152" s="274"/>
      <c r="R1152" s="274"/>
      <c r="S1152" s="274"/>
      <c r="T1152" s="275"/>
      <c r="AT1152" s="258" t="s">
        <v>182</v>
      </c>
      <c r="AU1152" s="258" t="s">
        <v>92</v>
      </c>
      <c r="AV1152" s="12" t="s">
        <v>177</v>
      </c>
      <c r="AW1152" s="12" t="s">
        <v>44</v>
      </c>
      <c r="AX1152" s="12" t="s">
        <v>90</v>
      </c>
      <c r="AY1152" s="258" t="s">
        <v>157</v>
      </c>
    </row>
    <row r="1153" s="1" customFormat="1" ht="6.96" customHeight="1">
      <c r="B1153" s="68"/>
      <c r="C1153" s="69"/>
      <c r="D1153" s="69"/>
      <c r="E1153" s="69"/>
      <c r="F1153" s="69"/>
      <c r="G1153" s="69"/>
      <c r="H1153" s="69"/>
      <c r="I1153" s="167"/>
      <c r="J1153" s="69"/>
      <c r="K1153" s="69"/>
      <c r="L1153" s="73"/>
    </row>
  </sheetData>
  <sheetProtection sheet="1" autoFilter="0" formatColumns="0" formatRows="0" objects="1" scenarios="1" spinCount="100000" saltValue="eSskzO7+bELcP6nsY6ih9N8So+fN+gWg1NqQm0Iw2+TmMO9u2LaeYLirnvoSHkB3zXQETuXvbIboLe31hCUT8A==" hashValue="kj74utHDJPvY5X2g8S4Or3hOW4b/18A2813IwmAMbv43d5VHph9JXsZsAo4nA8O9wUCE1TY9l3kjc+T/8OGoxg==" algorithmName="SHA-512" password="CC35"/>
  <autoFilter ref="C92:K1152"/>
  <mergeCells count="10">
    <mergeCell ref="E7:H7"/>
    <mergeCell ref="E9:H9"/>
    <mergeCell ref="E24:H24"/>
    <mergeCell ref="E45:H45"/>
    <mergeCell ref="E47:H47"/>
    <mergeCell ref="J51:J52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1407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ROUND(SUM(BE86:BE192), 2)</f>
        <v>0</v>
      </c>
      <c r="G30" s="48"/>
      <c r="H30" s="48"/>
      <c r="I30" s="159">
        <v>0.20999999999999999</v>
      </c>
      <c r="J30" s="158">
        <f>ROUND(ROUND((SUM(BE86:BE192)),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ROUND(SUM(BF86:BF192), 2)</f>
        <v>0</v>
      </c>
      <c r="G31" s="48"/>
      <c r="H31" s="48"/>
      <c r="I31" s="159">
        <v>0.14999999999999999</v>
      </c>
      <c r="J31" s="158">
        <f>ROUND(ROUND((SUM(BF86:BF192)),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ROUND(SUM(BG86:BG192),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ROUND(SUM(BH86:BH192),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ROUND(SUM(BI86:BI192),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411 - Přeložka VN a sdělovacího kabelu PRE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J86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J87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J88</f>
        <v>0</v>
      </c>
      <c r="K58" s="191"/>
    </row>
    <row r="59" s="8" customFormat="1" ht="19.92" customHeight="1">
      <c r="B59" s="185"/>
      <c r="C59" s="186"/>
      <c r="D59" s="187" t="s">
        <v>362</v>
      </c>
      <c r="E59" s="188"/>
      <c r="F59" s="188"/>
      <c r="G59" s="188"/>
      <c r="H59" s="188"/>
      <c r="I59" s="189"/>
      <c r="J59" s="190">
        <f>J96</f>
        <v>0</v>
      </c>
      <c r="K59" s="191"/>
    </row>
    <row r="60" s="7" customFormat="1" ht="24.96" customHeight="1">
      <c r="B60" s="178"/>
      <c r="C60" s="179"/>
      <c r="D60" s="180" t="s">
        <v>367</v>
      </c>
      <c r="E60" s="181"/>
      <c r="F60" s="181"/>
      <c r="G60" s="181"/>
      <c r="H60" s="181"/>
      <c r="I60" s="182"/>
      <c r="J60" s="183">
        <f>J99</f>
        <v>0</v>
      </c>
      <c r="K60" s="184"/>
    </row>
    <row r="61" s="8" customFormat="1" ht="19.92" customHeight="1">
      <c r="B61" s="185"/>
      <c r="C61" s="186"/>
      <c r="D61" s="187" t="s">
        <v>368</v>
      </c>
      <c r="E61" s="188"/>
      <c r="F61" s="188"/>
      <c r="G61" s="188"/>
      <c r="H61" s="188"/>
      <c r="I61" s="189"/>
      <c r="J61" s="190">
        <f>J100</f>
        <v>0</v>
      </c>
      <c r="K61" s="191"/>
    </row>
    <row r="62" s="8" customFormat="1" ht="19.92" customHeight="1">
      <c r="B62" s="185"/>
      <c r="C62" s="186"/>
      <c r="D62" s="187" t="s">
        <v>1408</v>
      </c>
      <c r="E62" s="188"/>
      <c r="F62" s="188"/>
      <c r="G62" s="188"/>
      <c r="H62" s="188"/>
      <c r="I62" s="189"/>
      <c r="J62" s="190">
        <f>J118</f>
        <v>0</v>
      </c>
      <c r="K62" s="191"/>
    </row>
    <row r="63" s="8" customFormat="1" ht="19.92" customHeight="1">
      <c r="B63" s="185"/>
      <c r="C63" s="186"/>
      <c r="D63" s="187" t="s">
        <v>1409</v>
      </c>
      <c r="E63" s="188"/>
      <c r="F63" s="188"/>
      <c r="G63" s="188"/>
      <c r="H63" s="188"/>
      <c r="I63" s="189"/>
      <c r="J63" s="190">
        <f>J131</f>
        <v>0</v>
      </c>
      <c r="K63" s="191"/>
    </row>
    <row r="64" s="7" customFormat="1" ht="24.96" customHeight="1">
      <c r="B64" s="178"/>
      <c r="C64" s="179"/>
      <c r="D64" s="180" t="s">
        <v>133</v>
      </c>
      <c r="E64" s="181"/>
      <c r="F64" s="181"/>
      <c r="G64" s="181"/>
      <c r="H64" s="181"/>
      <c r="I64" s="182"/>
      <c r="J64" s="183">
        <f>J186</f>
        <v>0</v>
      </c>
      <c r="K64" s="184"/>
    </row>
    <row r="65" s="8" customFormat="1" ht="19.92" customHeight="1">
      <c r="B65" s="185"/>
      <c r="C65" s="186"/>
      <c r="D65" s="187" t="s">
        <v>134</v>
      </c>
      <c r="E65" s="188"/>
      <c r="F65" s="188"/>
      <c r="G65" s="188"/>
      <c r="H65" s="188"/>
      <c r="I65" s="189"/>
      <c r="J65" s="190">
        <f>J187</f>
        <v>0</v>
      </c>
      <c r="K65" s="191"/>
    </row>
    <row r="66" s="8" customFormat="1" ht="19.92" customHeight="1">
      <c r="B66" s="185"/>
      <c r="C66" s="186"/>
      <c r="D66" s="187" t="s">
        <v>136</v>
      </c>
      <c r="E66" s="188"/>
      <c r="F66" s="188"/>
      <c r="G66" s="188"/>
      <c r="H66" s="188"/>
      <c r="I66" s="189"/>
      <c r="J66" s="190">
        <f>J189</f>
        <v>0</v>
      </c>
      <c r="K66" s="191"/>
    </row>
    <row r="67" s="1" customFormat="1" ht="21.84" customHeight="1">
      <c r="B67" s="47"/>
      <c r="C67" s="48"/>
      <c r="D67" s="48"/>
      <c r="E67" s="48"/>
      <c r="F67" s="48"/>
      <c r="G67" s="48"/>
      <c r="H67" s="48"/>
      <c r="I67" s="145"/>
      <c r="J67" s="48"/>
      <c r="K67" s="52"/>
    </row>
    <row r="68" s="1" customFormat="1" ht="6.96" customHeight="1">
      <c r="B68" s="68"/>
      <c r="C68" s="69"/>
      <c r="D68" s="69"/>
      <c r="E68" s="69"/>
      <c r="F68" s="69"/>
      <c r="G68" s="69"/>
      <c r="H68" s="69"/>
      <c r="I68" s="167"/>
      <c r="J68" s="69"/>
      <c r="K68" s="70"/>
    </row>
    <row r="72" s="1" customFormat="1" ht="6.96" customHeight="1">
      <c r="B72" s="71"/>
      <c r="C72" s="72"/>
      <c r="D72" s="72"/>
      <c r="E72" s="72"/>
      <c r="F72" s="72"/>
      <c r="G72" s="72"/>
      <c r="H72" s="72"/>
      <c r="I72" s="170"/>
      <c r="J72" s="72"/>
      <c r="K72" s="72"/>
      <c r="L72" s="73"/>
    </row>
    <row r="73" s="1" customFormat="1" ht="36.96" customHeight="1">
      <c r="B73" s="47"/>
      <c r="C73" s="74" t="s">
        <v>140</v>
      </c>
      <c r="D73" s="75"/>
      <c r="E73" s="75"/>
      <c r="F73" s="75"/>
      <c r="G73" s="75"/>
      <c r="H73" s="75"/>
      <c r="I73" s="192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192"/>
      <c r="J75" s="75"/>
      <c r="K75" s="75"/>
      <c r="L75" s="73"/>
    </row>
    <row r="76" s="1" customFormat="1" ht="16.5" customHeight="1">
      <c r="B76" s="47"/>
      <c r="C76" s="75"/>
      <c r="D76" s="75"/>
      <c r="E76" s="193" t="str">
        <f>E7</f>
        <v>B062-Švehlova , oprava mostu č. akce 1022, Praha 15 - vypracování PD a zajištění IČ</v>
      </c>
      <c r="F76" s="77"/>
      <c r="G76" s="77"/>
      <c r="H76" s="77"/>
      <c r="I76" s="192"/>
      <c r="J76" s="75"/>
      <c r="K76" s="75"/>
      <c r="L76" s="73"/>
    </row>
    <row r="77" s="1" customFormat="1" ht="14.4" customHeight="1">
      <c r="B77" s="47"/>
      <c r="C77" s="77" t="s">
        <v>126</v>
      </c>
      <c r="D77" s="75"/>
      <c r="E77" s="75"/>
      <c r="F77" s="75"/>
      <c r="G77" s="75"/>
      <c r="H77" s="75"/>
      <c r="I77" s="192"/>
      <c r="J77" s="75"/>
      <c r="K77" s="75"/>
      <c r="L77" s="73"/>
    </row>
    <row r="78" s="1" customFormat="1" ht="17.25" customHeight="1">
      <c r="B78" s="47"/>
      <c r="C78" s="75"/>
      <c r="D78" s="75"/>
      <c r="E78" s="83" t="str">
        <f>E9</f>
        <v>SO 411 - Přeložka VN a sdělovacího kabelu PRE</v>
      </c>
      <c r="F78" s="75"/>
      <c r="G78" s="75"/>
      <c r="H78" s="75"/>
      <c r="I78" s="192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="1" customFormat="1" ht="18" customHeight="1">
      <c r="B80" s="47"/>
      <c r="C80" s="77" t="s">
        <v>24</v>
      </c>
      <c r="D80" s="75"/>
      <c r="E80" s="75"/>
      <c r="F80" s="194" t="str">
        <f>F12</f>
        <v>Praha</v>
      </c>
      <c r="G80" s="75"/>
      <c r="H80" s="75"/>
      <c r="I80" s="195" t="s">
        <v>26</v>
      </c>
      <c r="J80" s="86" t="str">
        <f>IF(J12="","",J12)</f>
        <v>8. 10. 2018</v>
      </c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="1" customFormat="1">
      <c r="B82" s="47"/>
      <c r="C82" s="77" t="s">
        <v>32</v>
      </c>
      <c r="D82" s="75"/>
      <c r="E82" s="75"/>
      <c r="F82" s="194" t="str">
        <f>E15</f>
        <v>TSK hl. m. Prahy, a.s.</v>
      </c>
      <c r="G82" s="75"/>
      <c r="H82" s="75"/>
      <c r="I82" s="195" t="s">
        <v>40</v>
      </c>
      <c r="J82" s="194" t="str">
        <f>E21</f>
        <v>Pontex, spol. s r.o.</v>
      </c>
      <c r="K82" s="75"/>
      <c r="L82" s="73"/>
    </row>
    <row r="83" s="1" customFormat="1" ht="14.4" customHeight="1">
      <c r="B83" s="47"/>
      <c r="C83" s="77" t="s">
        <v>38</v>
      </c>
      <c r="D83" s="75"/>
      <c r="E83" s="75"/>
      <c r="F83" s="194" t="str">
        <f>IF(E18="","",E18)</f>
        <v/>
      </c>
      <c r="G83" s="75"/>
      <c r="H83" s="75"/>
      <c r="I83" s="192"/>
      <c r="J83" s="75"/>
      <c r="K83" s="75"/>
      <c r="L83" s="73"/>
    </row>
    <row r="84" s="1" customFormat="1" ht="10.32" customHeight="1">
      <c r="B84" s="47"/>
      <c r="C84" s="75"/>
      <c r="D84" s="75"/>
      <c r="E84" s="75"/>
      <c r="F84" s="75"/>
      <c r="G84" s="75"/>
      <c r="H84" s="75"/>
      <c r="I84" s="192"/>
      <c r="J84" s="75"/>
      <c r="K84" s="75"/>
      <c r="L84" s="73"/>
    </row>
    <row r="85" s="9" customFormat="1" ht="29.28" customHeight="1">
      <c r="B85" s="196"/>
      <c r="C85" s="197" t="s">
        <v>141</v>
      </c>
      <c r="D85" s="198" t="s">
        <v>66</v>
      </c>
      <c r="E85" s="198" t="s">
        <v>62</v>
      </c>
      <c r="F85" s="198" t="s">
        <v>142</v>
      </c>
      <c r="G85" s="198" t="s">
        <v>143</v>
      </c>
      <c r="H85" s="198" t="s">
        <v>144</v>
      </c>
      <c r="I85" s="199" t="s">
        <v>145</v>
      </c>
      <c r="J85" s="198" t="s">
        <v>130</v>
      </c>
      <c r="K85" s="200" t="s">
        <v>146</v>
      </c>
      <c r="L85" s="201"/>
      <c r="M85" s="103" t="s">
        <v>147</v>
      </c>
      <c r="N85" s="104" t="s">
        <v>51</v>
      </c>
      <c r="O85" s="104" t="s">
        <v>148</v>
      </c>
      <c r="P85" s="104" t="s">
        <v>149</v>
      </c>
      <c r="Q85" s="104" t="s">
        <v>150</v>
      </c>
      <c r="R85" s="104" t="s">
        <v>151</v>
      </c>
      <c r="S85" s="104" t="s">
        <v>152</v>
      </c>
      <c r="T85" s="105" t="s">
        <v>153</v>
      </c>
    </row>
    <row r="86" s="1" customFormat="1" ht="29.28" customHeight="1">
      <c r="B86" s="47"/>
      <c r="C86" s="109" t="s">
        <v>131</v>
      </c>
      <c r="D86" s="75"/>
      <c r="E86" s="75"/>
      <c r="F86" s="75"/>
      <c r="G86" s="75"/>
      <c r="H86" s="75"/>
      <c r="I86" s="192"/>
      <c r="J86" s="202">
        <f>BK86</f>
        <v>0</v>
      </c>
      <c r="K86" s="75"/>
      <c r="L86" s="73"/>
      <c r="M86" s="106"/>
      <c r="N86" s="107"/>
      <c r="O86" s="107"/>
      <c r="P86" s="203">
        <f>P87+P99+P186</f>
        <v>0</v>
      </c>
      <c r="Q86" s="107"/>
      <c r="R86" s="203">
        <f>R87+R99+R186</f>
        <v>50.054499999999997</v>
      </c>
      <c r="S86" s="107"/>
      <c r="T86" s="204">
        <f>T87+T99+T186</f>
        <v>0</v>
      </c>
      <c r="AT86" s="24" t="s">
        <v>81</v>
      </c>
      <c r="AU86" s="24" t="s">
        <v>132</v>
      </c>
      <c r="BK86" s="205">
        <f>BK87+BK99+BK186</f>
        <v>0</v>
      </c>
    </row>
    <row r="87" s="10" customFormat="1" ht="37.44001" customHeight="1">
      <c r="B87" s="206"/>
      <c r="C87" s="207"/>
      <c r="D87" s="208" t="s">
        <v>81</v>
      </c>
      <c r="E87" s="209" t="s">
        <v>276</v>
      </c>
      <c r="F87" s="209" t="s">
        <v>277</v>
      </c>
      <c r="G87" s="207"/>
      <c r="H87" s="207"/>
      <c r="I87" s="210"/>
      <c r="J87" s="211">
        <f>BK87</f>
        <v>0</v>
      </c>
      <c r="K87" s="207"/>
      <c r="L87" s="212"/>
      <c r="M87" s="213"/>
      <c r="N87" s="214"/>
      <c r="O87" s="214"/>
      <c r="P87" s="215">
        <f>P88+P96</f>
        <v>0</v>
      </c>
      <c r="Q87" s="214"/>
      <c r="R87" s="215">
        <f>R88+R96</f>
        <v>0</v>
      </c>
      <c r="S87" s="214"/>
      <c r="T87" s="216">
        <f>T88+T96</f>
        <v>0</v>
      </c>
      <c r="AR87" s="217" t="s">
        <v>90</v>
      </c>
      <c r="AT87" s="218" t="s">
        <v>81</v>
      </c>
      <c r="AU87" s="218" t="s">
        <v>82</v>
      </c>
      <c r="AY87" s="217" t="s">
        <v>157</v>
      </c>
      <c r="BK87" s="219">
        <f>BK88+BK96</f>
        <v>0</v>
      </c>
    </row>
    <row r="88" s="10" customFormat="1" ht="19.92" customHeight="1">
      <c r="B88" s="206"/>
      <c r="C88" s="207"/>
      <c r="D88" s="208" t="s">
        <v>81</v>
      </c>
      <c r="E88" s="220" t="s">
        <v>90</v>
      </c>
      <c r="F88" s="220" t="s">
        <v>278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SUM(P89:P95)</f>
        <v>0</v>
      </c>
      <c r="Q88" s="214"/>
      <c r="R88" s="215">
        <f>SUM(R89:R95)</f>
        <v>0</v>
      </c>
      <c r="S88" s="214"/>
      <c r="T88" s="216">
        <f>SUM(T89:T95)</f>
        <v>0</v>
      </c>
      <c r="AR88" s="217" t="s">
        <v>90</v>
      </c>
      <c r="AT88" s="218" t="s">
        <v>81</v>
      </c>
      <c r="AU88" s="218" t="s">
        <v>90</v>
      </c>
      <c r="AY88" s="217" t="s">
        <v>157</v>
      </c>
      <c r="BK88" s="219">
        <f>SUM(BK89:BK95)</f>
        <v>0</v>
      </c>
    </row>
    <row r="89" s="1" customFormat="1" ht="25.5" customHeight="1">
      <c r="B89" s="47"/>
      <c r="C89" s="222" t="s">
        <v>90</v>
      </c>
      <c r="D89" s="222" t="s">
        <v>160</v>
      </c>
      <c r="E89" s="223" t="s">
        <v>618</v>
      </c>
      <c r="F89" s="224" t="s">
        <v>619</v>
      </c>
      <c r="G89" s="225" t="s">
        <v>505</v>
      </c>
      <c r="H89" s="226">
        <v>42.524999999999999</v>
      </c>
      <c r="I89" s="227"/>
      <c r="J89" s="228">
        <f>ROUND(I89*H89,2)</f>
        <v>0</v>
      </c>
      <c r="K89" s="224" t="s">
        <v>164</v>
      </c>
      <c r="L89" s="73"/>
      <c r="M89" s="229" t="s">
        <v>80</v>
      </c>
      <c r="N89" s="230" t="s">
        <v>52</v>
      </c>
      <c r="O89" s="48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4" t="s">
        <v>177</v>
      </c>
      <c r="AT89" s="24" t="s">
        <v>160</v>
      </c>
      <c r="AU89" s="24" t="s">
        <v>92</v>
      </c>
      <c r="AY89" s="24" t="s">
        <v>157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90</v>
      </c>
      <c r="BK89" s="233">
        <f>ROUND(I89*H89,2)</f>
        <v>0</v>
      </c>
      <c r="BL89" s="24" t="s">
        <v>177</v>
      </c>
      <c r="BM89" s="24" t="s">
        <v>1410</v>
      </c>
    </row>
    <row r="90" s="13" customFormat="1">
      <c r="B90" s="276"/>
      <c r="C90" s="277"/>
      <c r="D90" s="234" t="s">
        <v>182</v>
      </c>
      <c r="E90" s="278" t="s">
        <v>80</v>
      </c>
      <c r="F90" s="279" t="s">
        <v>1411</v>
      </c>
      <c r="G90" s="277"/>
      <c r="H90" s="278" t="s">
        <v>80</v>
      </c>
      <c r="I90" s="280"/>
      <c r="J90" s="277"/>
      <c r="K90" s="277"/>
      <c r="L90" s="281"/>
      <c r="M90" s="282"/>
      <c r="N90" s="283"/>
      <c r="O90" s="283"/>
      <c r="P90" s="283"/>
      <c r="Q90" s="283"/>
      <c r="R90" s="283"/>
      <c r="S90" s="283"/>
      <c r="T90" s="284"/>
      <c r="AT90" s="285" t="s">
        <v>182</v>
      </c>
      <c r="AU90" s="285" t="s">
        <v>92</v>
      </c>
      <c r="AV90" s="13" t="s">
        <v>90</v>
      </c>
      <c r="AW90" s="13" t="s">
        <v>44</v>
      </c>
      <c r="AX90" s="13" t="s">
        <v>82</v>
      </c>
      <c r="AY90" s="285" t="s">
        <v>157</v>
      </c>
    </row>
    <row r="91" s="11" customFormat="1">
      <c r="B91" s="237"/>
      <c r="C91" s="238"/>
      <c r="D91" s="234" t="s">
        <v>182</v>
      </c>
      <c r="E91" s="239" t="s">
        <v>80</v>
      </c>
      <c r="F91" s="240" t="s">
        <v>1412</v>
      </c>
      <c r="G91" s="238"/>
      <c r="H91" s="241">
        <v>14.175000000000001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182</v>
      </c>
      <c r="AU91" s="247" t="s">
        <v>92</v>
      </c>
      <c r="AV91" s="11" t="s">
        <v>92</v>
      </c>
      <c r="AW91" s="11" t="s">
        <v>44</v>
      </c>
      <c r="AX91" s="11" t="s">
        <v>82</v>
      </c>
      <c r="AY91" s="247" t="s">
        <v>157</v>
      </c>
    </row>
    <row r="92" s="13" customFormat="1">
      <c r="B92" s="276"/>
      <c r="C92" s="277"/>
      <c r="D92" s="234" t="s">
        <v>182</v>
      </c>
      <c r="E92" s="278" t="s">
        <v>80</v>
      </c>
      <c r="F92" s="279" t="s">
        <v>1413</v>
      </c>
      <c r="G92" s="277"/>
      <c r="H92" s="278" t="s">
        <v>80</v>
      </c>
      <c r="I92" s="280"/>
      <c r="J92" s="277"/>
      <c r="K92" s="277"/>
      <c r="L92" s="281"/>
      <c r="M92" s="282"/>
      <c r="N92" s="283"/>
      <c r="O92" s="283"/>
      <c r="P92" s="283"/>
      <c r="Q92" s="283"/>
      <c r="R92" s="283"/>
      <c r="S92" s="283"/>
      <c r="T92" s="284"/>
      <c r="AT92" s="285" t="s">
        <v>182</v>
      </c>
      <c r="AU92" s="285" t="s">
        <v>92</v>
      </c>
      <c r="AV92" s="13" t="s">
        <v>90</v>
      </c>
      <c r="AW92" s="13" t="s">
        <v>44</v>
      </c>
      <c r="AX92" s="13" t="s">
        <v>82</v>
      </c>
      <c r="AY92" s="285" t="s">
        <v>157</v>
      </c>
    </row>
    <row r="93" s="11" customFormat="1">
      <c r="B93" s="237"/>
      <c r="C93" s="238"/>
      <c r="D93" s="234" t="s">
        <v>182</v>
      </c>
      <c r="E93" s="239" t="s">
        <v>80</v>
      </c>
      <c r="F93" s="240" t="s">
        <v>1414</v>
      </c>
      <c r="G93" s="238"/>
      <c r="H93" s="241">
        <v>3.7799999999999998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182</v>
      </c>
      <c r="AU93" s="247" t="s">
        <v>92</v>
      </c>
      <c r="AV93" s="11" t="s">
        <v>92</v>
      </c>
      <c r="AW93" s="11" t="s">
        <v>44</v>
      </c>
      <c r="AX93" s="11" t="s">
        <v>82</v>
      </c>
      <c r="AY93" s="247" t="s">
        <v>157</v>
      </c>
    </row>
    <row r="94" s="11" customFormat="1">
      <c r="B94" s="237"/>
      <c r="C94" s="238"/>
      <c r="D94" s="234" t="s">
        <v>182</v>
      </c>
      <c r="E94" s="239" t="s">
        <v>80</v>
      </c>
      <c r="F94" s="240" t="s">
        <v>1415</v>
      </c>
      <c r="G94" s="238"/>
      <c r="H94" s="241">
        <v>24.57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182</v>
      </c>
      <c r="AU94" s="247" t="s">
        <v>92</v>
      </c>
      <c r="AV94" s="11" t="s">
        <v>92</v>
      </c>
      <c r="AW94" s="11" t="s">
        <v>44</v>
      </c>
      <c r="AX94" s="11" t="s">
        <v>82</v>
      </c>
      <c r="AY94" s="247" t="s">
        <v>157</v>
      </c>
    </row>
    <row r="95" s="12" customFormat="1">
      <c r="B95" s="248"/>
      <c r="C95" s="249"/>
      <c r="D95" s="234" t="s">
        <v>182</v>
      </c>
      <c r="E95" s="250" t="s">
        <v>80</v>
      </c>
      <c r="F95" s="251" t="s">
        <v>183</v>
      </c>
      <c r="G95" s="249"/>
      <c r="H95" s="252">
        <v>42.524999999999999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182</v>
      </c>
      <c r="AU95" s="258" t="s">
        <v>92</v>
      </c>
      <c r="AV95" s="12" t="s">
        <v>177</v>
      </c>
      <c r="AW95" s="12" t="s">
        <v>44</v>
      </c>
      <c r="AX95" s="12" t="s">
        <v>90</v>
      </c>
      <c r="AY95" s="258" t="s">
        <v>157</v>
      </c>
    </row>
    <row r="96" s="10" customFormat="1" ht="29.88" customHeight="1">
      <c r="B96" s="206"/>
      <c r="C96" s="207"/>
      <c r="D96" s="208" t="s">
        <v>81</v>
      </c>
      <c r="E96" s="220" t="s">
        <v>1213</v>
      </c>
      <c r="F96" s="220" t="s">
        <v>1214</v>
      </c>
      <c r="G96" s="207"/>
      <c r="H96" s="207"/>
      <c r="I96" s="210"/>
      <c r="J96" s="221">
        <f>BK96</f>
        <v>0</v>
      </c>
      <c r="K96" s="207"/>
      <c r="L96" s="212"/>
      <c r="M96" s="213"/>
      <c r="N96" s="214"/>
      <c r="O96" s="214"/>
      <c r="P96" s="215">
        <f>SUM(P97:P98)</f>
        <v>0</v>
      </c>
      <c r="Q96" s="214"/>
      <c r="R96" s="215">
        <f>SUM(R97:R98)</f>
        <v>0</v>
      </c>
      <c r="S96" s="214"/>
      <c r="T96" s="216">
        <f>SUM(T97:T98)</f>
        <v>0</v>
      </c>
      <c r="AR96" s="217" t="s">
        <v>90</v>
      </c>
      <c r="AT96" s="218" t="s">
        <v>81</v>
      </c>
      <c r="AU96" s="218" t="s">
        <v>90</v>
      </c>
      <c r="AY96" s="217" t="s">
        <v>157</v>
      </c>
      <c r="BK96" s="219">
        <f>SUM(BK97:BK98)</f>
        <v>0</v>
      </c>
    </row>
    <row r="97" s="1" customFormat="1" ht="25.5" customHeight="1">
      <c r="B97" s="47"/>
      <c r="C97" s="222" t="s">
        <v>92</v>
      </c>
      <c r="D97" s="222" t="s">
        <v>160</v>
      </c>
      <c r="E97" s="223" t="s">
        <v>1416</v>
      </c>
      <c r="F97" s="224" t="s">
        <v>1245</v>
      </c>
      <c r="G97" s="225" t="s">
        <v>505</v>
      </c>
      <c r="H97" s="226">
        <v>18.809999999999999</v>
      </c>
      <c r="I97" s="227"/>
      <c r="J97" s="228">
        <f>ROUND(I97*H97,2)</f>
        <v>0</v>
      </c>
      <c r="K97" s="224" t="s">
        <v>164</v>
      </c>
      <c r="L97" s="73"/>
      <c r="M97" s="229" t="s">
        <v>80</v>
      </c>
      <c r="N97" s="230" t="s">
        <v>52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177</v>
      </c>
      <c r="AT97" s="24" t="s">
        <v>160</v>
      </c>
      <c r="AU97" s="24" t="s">
        <v>92</v>
      </c>
      <c r="AY97" s="24" t="s">
        <v>157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90</v>
      </c>
      <c r="BK97" s="233">
        <f>ROUND(I97*H97,2)</f>
        <v>0</v>
      </c>
      <c r="BL97" s="24" t="s">
        <v>177</v>
      </c>
      <c r="BM97" s="24" t="s">
        <v>1417</v>
      </c>
    </row>
    <row r="98" s="11" customFormat="1">
      <c r="B98" s="237"/>
      <c r="C98" s="238"/>
      <c r="D98" s="234" t="s">
        <v>182</v>
      </c>
      <c r="E98" s="239" t="s">
        <v>80</v>
      </c>
      <c r="F98" s="240" t="s">
        <v>1418</v>
      </c>
      <c r="G98" s="238"/>
      <c r="H98" s="241">
        <v>18.809999999999999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182</v>
      </c>
      <c r="AU98" s="247" t="s">
        <v>92</v>
      </c>
      <c r="AV98" s="11" t="s">
        <v>92</v>
      </c>
      <c r="AW98" s="11" t="s">
        <v>44</v>
      </c>
      <c r="AX98" s="11" t="s">
        <v>90</v>
      </c>
      <c r="AY98" s="247" t="s">
        <v>157</v>
      </c>
    </row>
    <row r="99" s="10" customFormat="1" ht="37.44001" customHeight="1">
      <c r="B99" s="206"/>
      <c r="C99" s="207"/>
      <c r="D99" s="208" t="s">
        <v>81</v>
      </c>
      <c r="E99" s="209" t="s">
        <v>309</v>
      </c>
      <c r="F99" s="209" t="s">
        <v>1388</v>
      </c>
      <c r="G99" s="207"/>
      <c r="H99" s="207"/>
      <c r="I99" s="210"/>
      <c r="J99" s="211">
        <f>BK99</f>
        <v>0</v>
      </c>
      <c r="K99" s="207"/>
      <c r="L99" s="212"/>
      <c r="M99" s="213"/>
      <c r="N99" s="214"/>
      <c r="O99" s="214"/>
      <c r="P99" s="215">
        <f>P100+P118+P131</f>
        <v>0</v>
      </c>
      <c r="Q99" s="214"/>
      <c r="R99" s="215">
        <f>R100+R118+R131</f>
        <v>50.054499999999997</v>
      </c>
      <c r="S99" s="214"/>
      <c r="T99" s="216">
        <f>T100+T118+T131</f>
        <v>0</v>
      </c>
      <c r="AR99" s="217" t="s">
        <v>172</v>
      </c>
      <c r="AT99" s="218" t="s">
        <v>81</v>
      </c>
      <c r="AU99" s="218" t="s">
        <v>82</v>
      </c>
      <c r="AY99" s="217" t="s">
        <v>157</v>
      </c>
      <c r="BK99" s="219">
        <f>BK100+BK118+BK131</f>
        <v>0</v>
      </c>
    </row>
    <row r="100" s="10" customFormat="1" ht="19.92" customHeight="1">
      <c r="B100" s="206"/>
      <c r="C100" s="207"/>
      <c r="D100" s="208" t="s">
        <v>81</v>
      </c>
      <c r="E100" s="220" t="s">
        <v>1389</v>
      </c>
      <c r="F100" s="220" t="s">
        <v>1390</v>
      </c>
      <c r="G100" s="207"/>
      <c r="H100" s="207"/>
      <c r="I100" s="210"/>
      <c r="J100" s="221">
        <f>BK100</f>
        <v>0</v>
      </c>
      <c r="K100" s="207"/>
      <c r="L100" s="212"/>
      <c r="M100" s="213"/>
      <c r="N100" s="214"/>
      <c r="O100" s="214"/>
      <c r="P100" s="215">
        <f>SUM(P101:P117)</f>
        <v>0</v>
      </c>
      <c r="Q100" s="214"/>
      <c r="R100" s="215">
        <f>SUM(R101:R117)</f>
        <v>0</v>
      </c>
      <c r="S100" s="214"/>
      <c r="T100" s="216">
        <f>SUM(T101:T117)</f>
        <v>0</v>
      </c>
      <c r="AR100" s="217" t="s">
        <v>172</v>
      </c>
      <c r="AT100" s="218" t="s">
        <v>81</v>
      </c>
      <c r="AU100" s="218" t="s">
        <v>90</v>
      </c>
      <c r="AY100" s="217" t="s">
        <v>157</v>
      </c>
      <c r="BK100" s="219">
        <f>SUM(BK101:BK117)</f>
        <v>0</v>
      </c>
    </row>
    <row r="101" s="1" customFormat="1" ht="25.5" customHeight="1">
      <c r="B101" s="47"/>
      <c r="C101" s="222" t="s">
        <v>172</v>
      </c>
      <c r="D101" s="222" t="s">
        <v>160</v>
      </c>
      <c r="E101" s="223" t="s">
        <v>1419</v>
      </c>
      <c r="F101" s="224" t="s">
        <v>1420</v>
      </c>
      <c r="G101" s="225" t="s">
        <v>305</v>
      </c>
      <c r="H101" s="226">
        <v>8</v>
      </c>
      <c r="I101" s="227"/>
      <c r="J101" s="228">
        <f>ROUND(I101*H101,2)</f>
        <v>0</v>
      </c>
      <c r="K101" s="224" t="s">
        <v>164</v>
      </c>
      <c r="L101" s="73"/>
      <c r="M101" s="229" t="s">
        <v>80</v>
      </c>
      <c r="N101" s="230" t="s">
        <v>52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738</v>
      </c>
      <c r="AT101" s="24" t="s">
        <v>160</v>
      </c>
      <c r="AU101" s="24" t="s">
        <v>92</v>
      </c>
      <c r="AY101" s="24" t="s">
        <v>157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90</v>
      </c>
      <c r="BK101" s="233">
        <f>ROUND(I101*H101,2)</f>
        <v>0</v>
      </c>
      <c r="BL101" s="24" t="s">
        <v>738</v>
      </c>
      <c r="BM101" s="24" t="s">
        <v>1421</v>
      </c>
    </row>
    <row r="102" s="11" customFormat="1">
      <c r="B102" s="237"/>
      <c r="C102" s="238"/>
      <c r="D102" s="234" t="s">
        <v>182</v>
      </c>
      <c r="E102" s="239" t="s">
        <v>80</v>
      </c>
      <c r="F102" s="240" t="s">
        <v>1422</v>
      </c>
      <c r="G102" s="238"/>
      <c r="H102" s="241">
        <v>8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182</v>
      </c>
      <c r="AU102" s="247" t="s">
        <v>92</v>
      </c>
      <c r="AV102" s="11" t="s">
        <v>92</v>
      </c>
      <c r="AW102" s="11" t="s">
        <v>44</v>
      </c>
      <c r="AX102" s="11" t="s">
        <v>90</v>
      </c>
      <c r="AY102" s="247" t="s">
        <v>157</v>
      </c>
    </row>
    <row r="103" s="1" customFormat="1" ht="16.5" customHeight="1">
      <c r="B103" s="47"/>
      <c r="C103" s="263" t="s">
        <v>177</v>
      </c>
      <c r="D103" s="263" t="s">
        <v>309</v>
      </c>
      <c r="E103" s="264" t="s">
        <v>1423</v>
      </c>
      <c r="F103" s="265" t="s">
        <v>1424</v>
      </c>
      <c r="G103" s="266" t="s">
        <v>998</v>
      </c>
      <c r="H103" s="267">
        <v>8</v>
      </c>
      <c r="I103" s="268"/>
      <c r="J103" s="269">
        <f>ROUND(I103*H103,2)</f>
        <v>0</v>
      </c>
      <c r="K103" s="265" t="s">
        <v>80</v>
      </c>
      <c r="L103" s="270"/>
      <c r="M103" s="271" t="s">
        <v>80</v>
      </c>
      <c r="N103" s="272" t="s">
        <v>52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1425</v>
      </c>
      <c r="AT103" s="24" t="s">
        <v>309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738</v>
      </c>
      <c r="BM103" s="24" t="s">
        <v>1426</v>
      </c>
    </row>
    <row r="104" s="1" customFormat="1" ht="38.25" customHeight="1">
      <c r="B104" s="47"/>
      <c r="C104" s="222" t="s">
        <v>156</v>
      </c>
      <c r="D104" s="222" t="s">
        <v>160</v>
      </c>
      <c r="E104" s="223" t="s">
        <v>1427</v>
      </c>
      <c r="F104" s="224" t="s">
        <v>1428</v>
      </c>
      <c r="G104" s="225" t="s">
        <v>305</v>
      </c>
      <c r="H104" s="226">
        <v>2</v>
      </c>
      <c r="I104" s="227"/>
      <c r="J104" s="228">
        <f>ROUND(I104*H104,2)</f>
        <v>0</v>
      </c>
      <c r="K104" s="224" t="s">
        <v>164</v>
      </c>
      <c r="L104" s="73"/>
      <c r="M104" s="229" t="s">
        <v>80</v>
      </c>
      <c r="N104" s="230" t="s">
        <v>52</v>
      </c>
      <c r="O104" s="48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AR104" s="24" t="s">
        <v>738</v>
      </c>
      <c r="AT104" s="24" t="s">
        <v>160</v>
      </c>
      <c r="AU104" s="24" t="s">
        <v>92</v>
      </c>
      <c r="AY104" s="24" t="s">
        <v>157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24" t="s">
        <v>90</v>
      </c>
      <c r="BK104" s="233">
        <f>ROUND(I104*H104,2)</f>
        <v>0</v>
      </c>
      <c r="BL104" s="24" t="s">
        <v>738</v>
      </c>
      <c r="BM104" s="24" t="s">
        <v>1429</v>
      </c>
    </row>
    <row r="105" s="1" customFormat="1" ht="16.5" customHeight="1">
      <c r="B105" s="47"/>
      <c r="C105" s="222" t="s">
        <v>188</v>
      </c>
      <c r="D105" s="222" t="s">
        <v>160</v>
      </c>
      <c r="E105" s="223" t="s">
        <v>1430</v>
      </c>
      <c r="F105" s="224" t="s">
        <v>1431</v>
      </c>
      <c r="G105" s="225" t="s">
        <v>305</v>
      </c>
      <c r="H105" s="226">
        <v>4</v>
      </c>
      <c r="I105" s="227"/>
      <c r="J105" s="228">
        <f>ROUND(I105*H105,2)</f>
        <v>0</v>
      </c>
      <c r="K105" s="224" t="s">
        <v>164</v>
      </c>
      <c r="L105" s="73"/>
      <c r="M105" s="229" t="s">
        <v>80</v>
      </c>
      <c r="N105" s="230" t="s">
        <v>52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738</v>
      </c>
      <c r="AT105" s="24" t="s">
        <v>160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738</v>
      </c>
      <c r="BM105" s="24" t="s">
        <v>1432</v>
      </c>
    </row>
    <row r="106" s="1" customFormat="1" ht="51" customHeight="1">
      <c r="B106" s="47"/>
      <c r="C106" s="222" t="s">
        <v>194</v>
      </c>
      <c r="D106" s="222" t="s">
        <v>160</v>
      </c>
      <c r="E106" s="223" t="s">
        <v>1433</v>
      </c>
      <c r="F106" s="224" t="s">
        <v>1434</v>
      </c>
      <c r="G106" s="225" t="s">
        <v>281</v>
      </c>
      <c r="H106" s="226">
        <v>792</v>
      </c>
      <c r="I106" s="227"/>
      <c r="J106" s="228">
        <f>ROUND(I106*H106,2)</f>
        <v>0</v>
      </c>
      <c r="K106" s="224" t="s">
        <v>164</v>
      </c>
      <c r="L106" s="73"/>
      <c r="M106" s="229" t="s">
        <v>80</v>
      </c>
      <c r="N106" s="230" t="s">
        <v>52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738</v>
      </c>
      <c r="AT106" s="24" t="s">
        <v>160</v>
      </c>
      <c r="AU106" s="24" t="s">
        <v>92</v>
      </c>
      <c r="AY106" s="24" t="s">
        <v>157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90</v>
      </c>
      <c r="BK106" s="233">
        <f>ROUND(I106*H106,2)</f>
        <v>0</v>
      </c>
      <c r="BL106" s="24" t="s">
        <v>738</v>
      </c>
      <c r="BM106" s="24" t="s">
        <v>1435</v>
      </c>
    </row>
    <row r="107" s="11" customFormat="1">
      <c r="B107" s="237"/>
      <c r="C107" s="238"/>
      <c r="D107" s="234" t="s">
        <v>182</v>
      </c>
      <c r="E107" s="239" t="s">
        <v>80</v>
      </c>
      <c r="F107" s="240" t="s">
        <v>1436</v>
      </c>
      <c r="G107" s="238"/>
      <c r="H107" s="241">
        <v>297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182</v>
      </c>
      <c r="AU107" s="247" t="s">
        <v>92</v>
      </c>
      <c r="AV107" s="11" t="s">
        <v>92</v>
      </c>
      <c r="AW107" s="11" t="s">
        <v>44</v>
      </c>
      <c r="AX107" s="11" t="s">
        <v>82</v>
      </c>
      <c r="AY107" s="247" t="s">
        <v>157</v>
      </c>
    </row>
    <row r="108" s="11" customFormat="1">
      <c r="B108" s="237"/>
      <c r="C108" s="238"/>
      <c r="D108" s="234" t="s">
        <v>182</v>
      </c>
      <c r="E108" s="239" t="s">
        <v>80</v>
      </c>
      <c r="F108" s="240" t="s">
        <v>1437</v>
      </c>
      <c r="G108" s="238"/>
      <c r="H108" s="241">
        <v>495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182</v>
      </c>
      <c r="AU108" s="247" t="s">
        <v>92</v>
      </c>
      <c r="AV108" s="11" t="s">
        <v>92</v>
      </c>
      <c r="AW108" s="11" t="s">
        <v>44</v>
      </c>
      <c r="AX108" s="11" t="s">
        <v>82</v>
      </c>
      <c r="AY108" s="247" t="s">
        <v>157</v>
      </c>
    </row>
    <row r="109" s="12" customFormat="1">
      <c r="B109" s="248"/>
      <c r="C109" s="249"/>
      <c r="D109" s="234" t="s">
        <v>182</v>
      </c>
      <c r="E109" s="250" t="s">
        <v>80</v>
      </c>
      <c r="F109" s="251" t="s">
        <v>183</v>
      </c>
      <c r="G109" s="249"/>
      <c r="H109" s="252">
        <v>792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182</v>
      </c>
      <c r="AU109" s="258" t="s">
        <v>92</v>
      </c>
      <c r="AV109" s="12" t="s">
        <v>177</v>
      </c>
      <c r="AW109" s="12" t="s">
        <v>44</v>
      </c>
      <c r="AX109" s="12" t="s">
        <v>90</v>
      </c>
      <c r="AY109" s="258" t="s">
        <v>157</v>
      </c>
    </row>
    <row r="110" s="1" customFormat="1" ht="16.5" customHeight="1">
      <c r="B110" s="47"/>
      <c r="C110" s="263" t="s">
        <v>199</v>
      </c>
      <c r="D110" s="263" t="s">
        <v>309</v>
      </c>
      <c r="E110" s="264" t="s">
        <v>1438</v>
      </c>
      <c r="F110" s="265" t="s">
        <v>1439</v>
      </c>
      <c r="G110" s="266" t="s">
        <v>281</v>
      </c>
      <c r="H110" s="267">
        <v>792</v>
      </c>
      <c r="I110" s="268"/>
      <c r="J110" s="269">
        <f>ROUND(I110*H110,2)</f>
        <v>0</v>
      </c>
      <c r="K110" s="265" t="s">
        <v>80</v>
      </c>
      <c r="L110" s="270"/>
      <c r="M110" s="271" t="s">
        <v>80</v>
      </c>
      <c r="N110" s="272" t="s">
        <v>52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1425</v>
      </c>
      <c r="AT110" s="24" t="s">
        <v>309</v>
      </c>
      <c r="AU110" s="24" t="s">
        <v>92</v>
      </c>
      <c r="AY110" s="24" t="s">
        <v>157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90</v>
      </c>
      <c r="BK110" s="233">
        <f>ROUND(I110*H110,2)</f>
        <v>0</v>
      </c>
      <c r="BL110" s="24" t="s">
        <v>738</v>
      </c>
      <c r="BM110" s="24" t="s">
        <v>1440</v>
      </c>
    </row>
    <row r="111" s="11" customFormat="1">
      <c r="B111" s="237"/>
      <c r="C111" s="238"/>
      <c r="D111" s="234" t="s">
        <v>182</v>
      </c>
      <c r="E111" s="239" t="s">
        <v>80</v>
      </c>
      <c r="F111" s="240" t="s">
        <v>1436</v>
      </c>
      <c r="G111" s="238"/>
      <c r="H111" s="241">
        <v>297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182</v>
      </c>
      <c r="AU111" s="247" t="s">
        <v>92</v>
      </c>
      <c r="AV111" s="11" t="s">
        <v>92</v>
      </c>
      <c r="AW111" s="11" t="s">
        <v>44</v>
      </c>
      <c r="AX111" s="11" t="s">
        <v>82</v>
      </c>
      <c r="AY111" s="247" t="s">
        <v>157</v>
      </c>
    </row>
    <row r="112" s="11" customFormat="1">
      <c r="B112" s="237"/>
      <c r="C112" s="238"/>
      <c r="D112" s="234" t="s">
        <v>182</v>
      </c>
      <c r="E112" s="239" t="s">
        <v>80</v>
      </c>
      <c r="F112" s="240" t="s">
        <v>1437</v>
      </c>
      <c r="G112" s="238"/>
      <c r="H112" s="241">
        <v>495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182</v>
      </c>
      <c r="AU112" s="247" t="s">
        <v>92</v>
      </c>
      <c r="AV112" s="11" t="s">
        <v>92</v>
      </c>
      <c r="AW112" s="11" t="s">
        <v>44</v>
      </c>
      <c r="AX112" s="11" t="s">
        <v>82</v>
      </c>
      <c r="AY112" s="247" t="s">
        <v>157</v>
      </c>
    </row>
    <row r="113" s="12" customFormat="1">
      <c r="B113" s="248"/>
      <c r="C113" s="249"/>
      <c r="D113" s="234" t="s">
        <v>182</v>
      </c>
      <c r="E113" s="250" t="s">
        <v>80</v>
      </c>
      <c r="F113" s="251" t="s">
        <v>183</v>
      </c>
      <c r="G113" s="249"/>
      <c r="H113" s="252">
        <v>792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92</v>
      </c>
      <c r="AV113" s="12" t="s">
        <v>177</v>
      </c>
      <c r="AW113" s="12" t="s">
        <v>44</v>
      </c>
      <c r="AX113" s="12" t="s">
        <v>90</v>
      </c>
      <c r="AY113" s="258" t="s">
        <v>157</v>
      </c>
    </row>
    <row r="114" s="1" customFormat="1" ht="51" customHeight="1">
      <c r="B114" s="47"/>
      <c r="C114" s="222" t="s">
        <v>203</v>
      </c>
      <c r="D114" s="222" t="s">
        <v>160</v>
      </c>
      <c r="E114" s="223" t="s">
        <v>1441</v>
      </c>
      <c r="F114" s="224" t="s">
        <v>1442</v>
      </c>
      <c r="G114" s="225" t="s">
        <v>281</v>
      </c>
      <c r="H114" s="226">
        <v>120</v>
      </c>
      <c r="I114" s="227"/>
      <c r="J114" s="228">
        <f>ROUND(I114*H114,2)</f>
        <v>0</v>
      </c>
      <c r="K114" s="224" t="s">
        <v>164</v>
      </c>
      <c r="L114" s="73"/>
      <c r="M114" s="229" t="s">
        <v>80</v>
      </c>
      <c r="N114" s="230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738</v>
      </c>
      <c r="AT114" s="24" t="s">
        <v>160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738</v>
      </c>
      <c r="BM114" s="24" t="s">
        <v>1443</v>
      </c>
    </row>
    <row r="115" s="11" customFormat="1">
      <c r="B115" s="237"/>
      <c r="C115" s="238"/>
      <c r="D115" s="234" t="s">
        <v>182</v>
      </c>
      <c r="E115" s="239" t="s">
        <v>80</v>
      </c>
      <c r="F115" s="240" t="s">
        <v>1444</v>
      </c>
      <c r="G115" s="238"/>
      <c r="H115" s="241">
        <v>120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182</v>
      </c>
      <c r="AU115" s="247" t="s">
        <v>92</v>
      </c>
      <c r="AV115" s="11" t="s">
        <v>92</v>
      </c>
      <c r="AW115" s="11" t="s">
        <v>44</v>
      </c>
      <c r="AX115" s="11" t="s">
        <v>90</v>
      </c>
      <c r="AY115" s="247" t="s">
        <v>157</v>
      </c>
    </row>
    <row r="116" s="1" customFormat="1" ht="25.5" customHeight="1">
      <c r="B116" s="47"/>
      <c r="C116" s="222" t="s">
        <v>207</v>
      </c>
      <c r="D116" s="222" t="s">
        <v>160</v>
      </c>
      <c r="E116" s="223" t="s">
        <v>1445</v>
      </c>
      <c r="F116" s="224" t="s">
        <v>1446</v>
      </c>
      <c r="G116" s="225" t="s">
        <v>305</v>
      </c>
      <c r="H116" s="226">
        <v>240</v>
      </c>
      <c r="I116" s="227"/>
      <c r="J116" s="228">
        <f>ROUND(I116*H116,2)</f>
        <v>0</v>
      </c>
      <c r="K116" s="224" t="s">
        <v>164</v>
      </c>
      <c r="L116" s="73"/>
      <c r="M116" s="229" t="s">
        <v>80</v>
      </c>
      <c r="N116" s="230" t="s">
        <v>52</v>
      </c>
      <c r="O116" s="48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AR116" s="24" t="s">
        <v>738</v>
      </c>
      <c r="AT116" s="24" t="s">
        <v>160</v>
      </c>
      <c r="AU116" s="24" t="s">
        <v>92</v>
      </c>
      <c r="AY116" s="24" t="s">
        <v>157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24" t="s">
        <v>90</v>
      </c>
      <c r="BK116" s="233">
        <f>ROUND(I116*H116,2)</f>
        <v>0</v>
      </c>
      <c r="BL116" s="24" t="s">
        <v>738</v>
      </c>
      <c r="BM116" s="24" t="s">
        <v>1447</v>
      </c>
    </row>
    <row r="117" s="11" customFormat="1">
      <c r="B117" s="237"/>
      <c r="C117" s="238"/>
      <c r="D117" s="234" t="s">
        <v>182</v>
      </c>
      <c r="E117" s="239" t="s">
        <v>80</v>
      </c>
      <c r="F117" s="240" t="s">
        <v>1448</v>
      </c>
      <c r="G117" s="238"/>
      <c r="H117" s="241">
        <v>240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182</v>
      </c>
      <c r="AU117" s="247" t="s">
        <v>92</v>
      </c>
      <c r="AV117" s="11" t="s">
        <v>92</v>
      </c>
      <c r="AW117" s="11" t="s">
        <v>44</v>
      </c>
      <c r="AX117" s="11" t="s">
        <v>90</v>
      </c>
      <c r="AY117" s="247" t="s">
        <v>157</v>
      </c>
    </row>
    <row r="118" s="10" customFormat="1" ht="29.88" customHeight="1">
      <c r="B118" s="206"/>
      <c r="C118" s="207"/>
      <c r="D118" s="208" t="s">
        <v>81</v>
      </c>
      <c r="E118" s="220" t="s">
        <v>1449</v>
      </c>
      <c r="F118" s="220" t="s">
        <v>1450</v>
      </c>
      <c r="G118" s="207"/>
      <c r="H118" s="207"/>
      <c r="I118" s="210"/>
      <c r="J118" s="221">
        <f>BK118</f>
        <v>0</v>
      </c>
      <c r="K118" s="207"/>
      <c r="L118" s="212"/>
      <c r="M118" s="213"/>
      <c r="N118" s="214"/>
      <c r="O118" s="214"/>
      <c r="P118" s="215">
        <f>SUM(P119:P130)</f>
        <v>0</v>
      </c>
      <c r="Q118" s="214"/>
      <c r="R118" s="215">
        <f>SUM(R119:R130)</f>
        <v>0</v>
      </c>
      <c r="S118" s="214"/>
      <c r="T118" s="216">
        <f>SUM(T119:T130)</f>
        <v>0</v>
      </c>
      <c r="AR118" s="217" t="s">
        <v>172</v>
      </c>
      <c r="AT118" s="218" t="s">
        <v>81</v>
      </c>
      <c r="AU118" s="218" t="s">
        <v>90</v>
      </c>
      <c r="AY118" s="217" t="s">
        <v>157</v>
      </c>
      <c r="BK118" s="219">
        <f>SUM(BK119:BK130)</f>
        <v>0</v>
      </c>
    </row>
    <row r="119" s="1" customFormat="1" ht="38.25" customHeight="1">
      <c r="B119" s="47"/>
      <c r="C119" s="222" t="s">
        <v>212</v>
      </c>
      <c r="D119" s="222" t="s">
        <v>160</v>
      </c>
      <c r="E119" s="223" t="s">
        <v>1451</v>
      </c>
      <c r="F119" s="224" t="s">
        <v>1452</v>
      </c>
      <c r="G119" s="225" t="s">
        <v>305</v>
      </c>
      <c r="H119" s="226">
        <v>2</v>
      </c>
      <c r="I119" s="227"/>
      <c r="J119" s="228">
        <f>ROUND(I119*H119,2)</f>
        <v>0</v>
      </c>
      <c r="K119" s="224" t="s">
        <v>164</v>
      </c>
      <c r="L119" s="73"/>
      <c r="M119" s="229" t="s">
        <v>80</v>
      </c>
      <c r="N119" s="230" t="s">
        <v>52</v>
      </c>
      <c r="O119" s="48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AR119" s="24" t="s">
        <v>738</v>
      </c>
      <c r="AT119" s="24" t="s">
        <v>160</v>
      </c>
      <c r="AU119" s="24" t="s">
        <v>92</v>
      </c>
      <c r="AY119" s="24" t="s">
        <v>157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24" t="s">
        <v>90</v>
      </c>
      <c r="BK119" s="233">
        <f>ROUND(I119*H119,2)</f>
        <v>0</v>
      </c>
      <c r="BL119" s="24" t="s">
        <v>738</v>
      </c>
      <c r="BM119" s="24" t="s">
        <v>1453</v>
      </c>
    </row>
    <row r="120" s="1" customFormat="1" ht="76.5" customHeight="1">
      <c r="B120" s="47"/>
      <c r="C120" s="222" t="s">
        <v>216</v>
      </c>
      <c r="D120" s="222" t="s">
        <v>160</v>
      </c>
      <c r="E120" s="223" t="s">
        <v>1454</v>
      </c>
      <c r="F120" s="224" t="s">
        <v>1455</v>
      </c>
      <c r="G120" s="225" t="s">
        <v>281</v>
      </c>
      <c r="H120" s="226">
        <v>126</v>
      </c>
      <c r="I120" s="227"/>
      <c r="J120" s="228">
        <f>ROUND(I120*H120,2)</f>
        <v>0</v>
      </c>
      <c r="K120" s="224" t="s">
        <v>164</v>
      </c>
      <c r="L120" s="73"/>
      <c r="M120" s="229" t="s">
        <v>80</v>
      </c>
      <c r="N120" s="230" t="s">
        <v>52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738</v>
      </c>
      <c r="AT120" s="24" t="s">
        <v>160</v>
      </c>
      <c r="AU120" s="24" t="s">
        <v>92</v>
      </c>
      <c r="AY120" s="24" t="s">
        <v>157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90</v>
      </c>
      <c r="BK120" s="233">
        <f>ROUND(I120*H120,2)</f>
        <v>0</v>
      </c>
      <c r="BL120" s="24" t="s">
        <v>738</v>
      </c>
      <c r="BM120" s="24" t="s">
        <v>1456</v>
      </c>
    </row>
    <row r="121" s="11" customFormat="1">
      <c r="B121" s="237"/>
      <c r="C121" s="238"/>
      <c r="D121" s="234" t="s">
        <v>182</v>
      </c>
      <c r="E121" s="239" t="s">
        <v>80</v>
      </c>
      <c r="F121" s="240" t="s">
        <v>1457</v>
      </c>
      <c r="G121" s="238"/>
      <c r="H121" s="241">
        <v>126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182</v>
      </c>
      <c r="AU121" s="247" t="s">
        <v>92</v>
      </c>
      <c r="AV121" s="11" t="s">
        <v>92</v>
      </c>
      <c r="AW121" s="11" t="s">
        <v>44</v>
      </c>
      <c r="AX121" s="11" t="s">
        <v>90</v>
      </c>
      <c r="AY121" s="247" t="s">
        <v>157</v>
      </c>
    </row>
    <row r="122" s="1" customFormat="1" ht="16.5" customHeight="1">
      <c r="B122" s="47"/>
      <c r="C122" s="263" t="s">
        <v>220</v>
      </c>
      <c r="D122" s="263" t="s">
        <v>309</v>
      </c>
      <c r="E122" s="264" t="s">
        <v>1458</v>
      </c>
      <c r="F122" s="265" t="s">
        <v>1459</v>
      </c>
      <c r="G122" s="266" t="s">
        <v>305</v>
      </c>
      <c r="H122" s="267">
        <v>126</v>
      </c>
      <c r="I122" s="268"/>
      <c r="J122" s="269">
        <f>ROUND(I122*H122,2)</f>
        <v>0</v>
      </c>
      <c r="K122" s="265" t="s">
        <v>80</v>
      </c>
      <c r="L122" s="270"/>
      <c r="M122" s="271" t="s">
        <v>80</v>
      </c>
      <c r="N122" s="272" t="s">
        <v>52</v>
      </c>
      <c r="O122" s="48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4" t="s">
        <v>1425</v>
      </c>
      <c r="AT122" s="24" t="s">
        <v>309</v>
      </c>
      <c r="AU122" s="24" t="s">
        <v>92</v>
      </c>
      <c r="AY122" s="24" t="s">
        <v>157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90</v>
      </c>
      <c r="BK122" s="233">
        <f>ROUND(I122*H122,2)</f>
        <v>0</v>
      </c>
      <c r="BL122" s="24" t="s">
        <v>738</v>
      </c>
      <c r="BM122" s="24" t="s">
        <v>1460</v>
      </c>
    </row>
    <row r="123" s="11" customFormat="1">
      <c r="B123" s="237"/>
      <c r="C123" s="238"/>
      <c r="D123" s="234" t="s">
        <v>182</v>
      </c>
      <c r="E123" s="239" t="s">
        <v>80</v>
      </c>
      <c r="F123" s="240" t="s">
        <v>1457</v>
      </c>
      <c r="G123" s="238"/>
      <c r="H123" s="241">
        <v>126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182</v>
      </c>
      <c r="AU123" s="247" t="s">
        <v>92</v>
      </c>
      <c r="AV123" s="11" t="s">
        <v>92</v>
      </c>
      <c r="AW123" s="11" t="s">
        <v>44</v>
      </c>
      <c r="AX123" s="11" t="s">
        <v>90</v>
      </c>
      <c r="AY123" s="247" t="s">
        <v>157</v>
      </c>
    </row>
    <row r="124" s="1" customFormat="1" ht="76.5" customHeight="1">
      <c r="B124" s="47"/>
      <c r="C124" s="222" t="s">
        <v>224</v>
      </c>
      <c r="D124" s="222" t="s">
        <v>160</v>
      </c>
      <c r="E124" s="223" t="s">
        <v>1461</v>
      </c>
      <c r="F124" s="224" t="s">
        <v>1462</v>
      </c>
      <c r="G124" s="225" t="s">
        <v>281</v>
      </c>
      <c r="H124" s="226">
        <v>120</v>
      </c>
      <c r="I124" s="227"/>
      <c r="J124" s="228">
        <f>ROUND(I124*H124,2)</f>
        <v>0</v>
      </c>
      <c r="K124" s="224" t="s">
        <v>164</v>
      </c>
      <c r="L124" s="73"/>
      <c r="M124" s="229" t="s">
        <v>80</v>
      </c>
      <c r="N124" s="230" t="s">
        <v>52</v>
      </c>
      <c r="O124" s="48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AR124" s="24" t="s">
        <v>738</v>
      </c>
      <c r="AT124" s="24" t="s">
        <v>160</v>
      </c>
      <c r="AU124" s="24" t="s">
        <v>92</v>
      </c>
      <c r="AY124" s="24" t="s">
        <v>157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24" t="s">
        <v>90</v>
      </c>
      <c r="BK124" s="233">
        <f>ROUND(I124*H124,2)</f>
        <v>0</v>
      </c>
      <c r="BL124" s="24" t="s">
        <v>738</v>
      </c>
      <c r="BM124" s="24" t="s">
        <v>1463</v>
      </c>
    </row>
    <row r="125" s="11" customFormat="1">
      <c r="B125" s="237"/>
      <c r="C125" s="238"/>
      <c r="D125" s="234" t="s">
        <v>182</v>
      </c>
      <c r="E125" s="239" t="s">
        <v>80</v>
      </c>
      <c r="F125" s="240" t="s">
        <v>1464</v>
      </c>
      <c r="G125" s="238"/>
      <c r="H125" s="241">
        <v>120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182</v>
      </c>
      <c r="AU125" s="247" t="s">
        <v>92</v>
      </c>
      <c r="AV125" s="11" t="s">
        <v>92</v>
      </c>
      <c r="AW125" s="11" t="s">
        <v>44</v>
      </c>
      <c r="AX125" s="11" t="s">
        <v>90</v>
      </c>
      <c r="AY125" s="247" t="s">
        <v>157</v>
      </c>
    </row>
    <row r="126" s="1" customFormat="1" ht="51" customHeight="1">
      <c r="B126" s="47"/>
      <c r="C126" s="222" t="s">
        <v>10</v>
      </c>
      <c r="D126" s="222" t="s">
        <v>160</v>
      </c>
      <c r="E126" s="223" t="s">
        <v>1465</v>
      </c>
      <c r="F126" s="224" t="s">
        <v>1466</v>
      </c>
      <c r="G126" s="225" t="s">
        <v>305</v>
      </c>
      <c r="H126" s="226">
        <v>4</v>
      </c>
      <c r="I126" s="227"/>
      <c r="J126" s="228">
        <f>ROUND(I126*H126,2)</f>
        <v>0</v>
      </c>
      <c r="K126" s="224" t="s">
        <v>164</v>
      </c>
      <c r="L126" s="73"/>
      <c r="M126" s="229" t="s">
        <v>80</v>
      </c>
      <c r="N126" s="230" t="s">
        <v>52</v>
      </c>
      <c r="O126" s="48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4" t="s">
        <v>738</v>
      </c>
      <c r="AT126" s="24" t="s">
        <v>160</v>
      </c>
      <c r="AU126" s="24" t="s">
        <v>92</v>
      </c>
      <c r="AY126" s="24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24" t="s">
        <v>90</v>
      </c>
      <c r="BK126" s="233">
        <f>ROUND(I126*H126,2)</f>
        <v>0</v>
      </c>
      <c r="BL126" s="24" t="s">
        <v>738</v>
      </c>
      <c r="BM126" s="24" t="s">
        <v>1467</v>
      </c>
    </row>
    <row r="127" s="1" customFormat="1" ht="16.5" customHeight="1">
      <c r="B127" s="47"/>
      <c r="C127" s="263" t="s">
        <v>231</v>
      </c>
      <c r="D127" s="263" t="s">
        <v>309</v>
      </c>
      <c r="E127" s="264" t="s">
        <v>1468</v>
      </c>
      <c r="F127" s="265" t="s">
        <v>1469</v>
      </c>
      <c r="G127" s="266" t="s">
        <v>998</v>
      </c>
      <c r="H127" s="267">
        <v>4</v>
      </c>
      <c r="I127" s="268"/>
      <c r="J127" s="269">
        <f>ROUND(I127*H127,2)</f>
        <v>0</v>
      </c>
      <c r="K127" s="265" t="s">
        <v>80</v>
      </c>
      <c r="L127" s="270"/>
      <c r="M127" s="271" t="s">
        <v>80</v>
      </c>
      <c r="N127" s="272" t="s">
        <v>52</v>
      </c>
      <c r="O127" s="48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4" t="s">
        <v>1425</v>
      </c>
      <c r="AT127" s="24" t="s">
        <v>309</v>
      </c>
      <c r="AU127" s="24" t="s">
        <v>92</v>
      </c>
      <c r="AY127" s="24" t="s">
        <v>157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90</v>
      </c>
      <c r="BK127" s="233">
        <f>ROUND(I127*H127,2)</f>
        <v>0</v>
      </c>
      <c r="BL127" s="24" t="s">
        <v>738</v>
      </c>
      <c r="BM127" s="24" t="s">
        <v>1470</v>
      </c>
    </row>
    <row r="128" s="1" customFormat="1" ht="25.5" customHeight="1">
      <c r="B128" s="47"/>
      <c r="C128" s="222" t="s">
        <v>237</v>
      </c>
      <c r="D128" s="222" t="s">
        <v>160</v>
      </c>
      <c r="E128" s="223" t="s">
        <v>1471</v>
      </c>
      <c r="F128" s="224" t="s">
        <v>1472</v>
      </c>
      <c r="G128" s="225" t="s">
        <v>1473</v>
      </c>
      <c r="H128" s="226">
        <v>3</v>
      </c>
      <c r="I128" s="227"/>
      <c r="J128" s="228">
        <f>ROUND(I128*H128,2)</f>
        <v>0</v>
      </c>
      <c r="K128" s="224" t="s">
        <v>164</v>
      </c>
      <c r="L128" s="73"/>
      <c r="M128" s="229" t="s">
        <v>80</v>
      </c>
      <c r="N128" s="230" t="s">
        <v>52</v>
      </c>
      <c r="O128" s="48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4" t="s">
        <v>738</v>
      </c>
      <c r="AT128" s="24" t="s">
        <v>160</v>
      </c>
      <c r="AU128" s="24" t="s">
        <v>92</v>
      </c>
      <c r="AY128" s="24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90</v>
      </c>
      <c r="BK128" s="233">
        <f>ROUND(I128*H128,2)</f>
        <v>0</v>
      </c>
      <c r="BL128" s="24" t="s">
        <v>738</v>
      </c>
      <c r="BM128" s="24" t="s">
        <v>1474</v>
      </c>
    </row>
    <row r="129" s="1" customFormat="1" ht="16.5" customHeight="1">
      <c r="B129" s="47"/>
      <c r="C129" s="222" t="s">
        <v>242</v>
      </c>
      <c r="D129" s="222" t="s">
        <v>160</v>
      </c>
      <c r="E129" s="223" t="s">
        <v>1475</v>
      </c>
      <c r="F129" s="224" t="s">
        <v>1476</v>
      </c>
      <c r="G129" s="225" t="s">
        <v>305</v>
      </c>
      <c r="H129" s="226">
        <v>2</v>
      </c>
      <c r="I129" s="227"/>
      <c r="J129" s="228">
        <f>ROUND(I129*H129,2)</f>
        <v>0</v>
      </c>
      <c r="K129" s="224" t="s">
        <v>164</v>
      </c>
      <c r="L129" s="73"/>
      <c r="M129" s="229" t="s">
        <v>80</v>
      </c>
      <c r="N129" s="230" t="s">
        <v>52</v>
      </c>
      <c r="O129" s="48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AR129" s="24" t="s">
        <v>738</v>
      </c>
      <c r="AT129" s="24" t="s">
        <v>160</v>
      </c>
      <c r="AU129" s="24" t="s">
        <v>92</v>
      </c>
      <c r="AY129" s="24" t="s">
        <v>157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24" t="s">
        <v>90</v>
      </c>
      <c r="BK129" s="233">
        <f>ROUND(I129*H129,2)</f>
        <v>0</v>
      </c>
      <c r="BL129" s="24" t="s">
        <v>738</v>
      </c>
      <c r="BM129" s="24" t="s">
        <v>1477</v>
      </c>
    </row>
    <row r="130" s="1" customFormat="1" ht="16.5" customHeight="1">
      <c r="B130" s="47"/>
      <c r="C130" s="263" t="s">
        <v>245</v>
      </c>
      <c r="D130" s="263" t="s">
        <v>309</v>
      </c>
      <c r="E130" s="264" t="s">
        <v>1478</v>
      </c>
      <c r="F130" s="265" t="s">
        <v>1479</v>
      </c>
      <c r="G130" s="266" t="s">
        <v>305</v>
      </c>
      <c r="H130" s="267">
        <v>2</v>
      </c>
      <c r="I130" s="268"/>
      <c r="J130" s="269">
        <f>ROUND(I130*H130,2)</f>
        <v>0</v>
      </c>
      <c r="K130" s="265" t="s">
        <v>80</v>
      </c>
      <c r="L130" s="270"/>
      <c r="M130" s="271" t="s">
        <v>80</v>
      </c>
      <c r="N130" s="272" t="s">
        <v>52</v>
      </c>
      <c r="O130" s="48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4" t="s">
        <v>1425</v>
      </c>
      <c r="AT130" s="24" t="s">
        <v>309</v>
      </c>
      <c r="AU130" s="24" t="s">
        <v>92</v>
      </c>
      <c r="AY130" s="24" t="s">
        <v>157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90</v>
      </c>
      <c r="BK130" s="233">
        <f>ROUND(I130*H130,2)</f>
        <v>0</v>
      </c>
      <c r="BL130" s="24" t="s">
        <v>738</v>
      </c>
      <c r="BM130" s="24" t="s">
        <v>1480</v>
      </c>
    </row>
    <row r="131" s="10" customFormat="1" ht="29.88" customHeight="1">
      <c r="B131" s="206"/>
      <c r="C131" s="207"/>
      <c r="D131" s="208" t="s">
        <v>81</v>
      </c>
      <c r="E131" s="220" t="s">
        <v>1481</v>
      </c>
      <c r="F131" s="220" t="s">
        <v>1482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SUM(P132:P185)</f>
        <v>0</v>
      </c>
      <c r="Q131" s="214"/>
      <c r="R131" s="215">
        <f>SUM(R132:R185)</f>
        <v>50.054499999999997</v>
      </c>
      <c r="S131" s="214"/>
      <c r="T131" s="216">
        <f>SUM(T132:T185)</f>
        <v>0</v>
      </c>
      <c r="AR131" s="217" t="s">
        <v>172</v>
      </c>
      <c r="AT131" s="218" t="s">
        <v>81</v>
      </c>
      <c r="AU131" s="218" t="s">
        <v>90</v>
      </c>
      <c r="AY131" s="217" t="s">
        <v>157</v>
      </c>
      <c r="BK131" s="219">
        <f>SUM(BK132:BK185)</f>
        <v>0</v>
      </c>
    </row>
    <row r="132" s="1" customFormat="1" ht="38.25" customHeight="1">
      <c r="B132" s="47"/>
      <c r="C132" s="222" t="s">
        <v>250</v>
      </c>
      <c r="D132" s="222" t="s">
        <v>160</v>
      </c>
      <c r="E132" s="223" t="s">
        <v>1483</v>
      </c>
      <c r="F132" s="224" t="s">
        <v>1484</v>
      </c>
      <c r="G132" s="225" t="s">
        <v>379</v>
      </c>
      <c r="H132" s="226">
        <v>57</v>
      </c>
      <c r="I132" s="227"/>
      <c r="J132" s="228">
        <f>ROUND(I132*H132,2)</f>
        <v>0</v>
      </c>
      <c r="K132" s="224" t="s">
        <v>164</v>
      </c>
      <c r="L132" s="73"/>
      <c r="M132" s="229" t="s">
        <v>80</v>
      </c>
      <c r="N132" s="230" t="s">
        <v>52</v>
      </c>
      <c r="O132" s="48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4" t="s">
        <v>738</v>
      </c>
      <c r="AT132" s="24" t="s">
        <v>160</v>
      </c>
      <c r="AU132" s="24" t="s">
        <v>92</v>
      </c>
      <c r="AY132" s="24" t="s">
        <v>157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24" t="s">
        <v>90</v>
      </c>
      <c r="BK132" s="233">
        <f>ROUND(I132*H132,2)</f>
        <v>0</v>
      </c>
      <c r="BL132" s="24" t="s">
        <v>738</v>
      </c>
      <c r="BM132" s="24" t="s">
        <v>1485</v>
      </c>
    </row>
    <row r="133" s="11" customFormat="1">
      <c r="B133" s="237"/>
      <c r="C133" s="238"/>
      <c r="D133" s="234" t="s">
        <v>182</v>
      </c>
      <c r="E133" s="239" t="s">
        <v>80</v>
      </c>
      <c r="F133" s="240" t="s">
        <v>1486</v>
      </c>
      <c r="G133" s="238"/>
      <c r="H133" s="241">
        <v>57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182</v>
      </c>
      <c r="AU133" s="247" t="s">
        <v>92</v>
      </c>
      <c r="AV133" s="11" t="s">
        <v>92</v>
      </c>
      <c r="AW133" s="11" t="s">
        <v>44</v>
      </c>
      <c r="AX133" s="11" t="s">
        <v>90</v>
      </c>
      <c r="AY133" s="247" t="s">
        <v>157</v>
      </c>
    </row>
    <row r="134" s="1" customFormat="1" ht="25.5" customHeight="1">
      <c r="B134" s="47"/>
      <c r="C134" s="222" t="s">
        <v>9</v>
      </c>
      <c r="D134" s="222" t="s">
        <v>160</v>
      </c>
      <c r="E134" s="223" t="s">
        <v>1487</v>
      </c>
      <c r="F134" s="224" t="s">
        <v>1488</v>
      </c>
      <c r="G134" s="225" t="s">
        <v>281</v>
      </c>
      <c r="H134" s="226">
        <v>120</v>
      </c>
      <c r="I134" s="227"/>
      <c r="J134" s="228">
        <f>ROUND(I134*H134,2)</f>
        <v>0</v>
      </c>
      <c r="K134" s="224" t="s">
        <v>164</v>
      </c>
      <c r="L134" s="73"/>
      <c r="M134" s="229" t="s">
        <v>80</v>
      </c>
      <c r="N134" s="230" t="s">
        <v>52</v>
      </c>
      <c r="O134" s="48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4" t="s">
        <v>738</v>
      </c>
      <c r="AT134" s="24" t="s">
        <v>160</v>
      </c>
      <c r="AU134" s="24" t="s">
        <v>92</v>
      </c>
      <c r="AY134" s="24" t="s">
        <v>157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90</v>
      </c>
      <c r="BK134" s="233">
        <f>ROUND(I134*H134,2)</f>
        <v>0</v>
      </c>
      <c r="BL134" s="24" t="s">
        <v>738</v>
      </c>
      <c r="BM134" s="24" t="s">
        <v>1489</v>
      </c>
    </row>
    <row r="135" s="11" customFormat="1">
      <c r="B135" s="237"/>
      <c r="C135" s="238"/>
      <c r="D135" s="234" t="s">
        <v>182</v>
      </c>
      <c r="E135" s="239" t="s">
        <v>80</v>
      </c>
      <c r="F135" s="240" t="s">
        <v>1490</v>
      </c>
      <c r="G135" s="238"/>
      <c r="H135" s="241">
        <v>120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182</v>
      </c>
      <c r="AU135" s="247" t="s">
        <v>92</v>
      </c>
      <c r="AV135" s="11" t="s">
        <v>92</v>
      </c>
      <c r="AW135" s="11" t="s">
        <v>44</v>
      </c>
      <c r="AX135" s="11" t="s">
        <v>90</v>
      </c>
      <c r="AY135" s="247" t="s">
        <v>157</v>
      </c>
    </row>
    <row r="136" s="1" customFormat="1" ht="38.25" customHeight="1">
      <c r="B136" s="47"/>
      <c r="C136" s="222" t="s">
        <v>262</v>
      </c>
      <c r="D136" s="222" t="s">
        <v>160</v>
      </c>
      <c r="E136" s="223" t="s">
        <v>1491</v>
      </c>
      <c r="F136" s="224" t="s">
        <v>1492</v>
      </c>
      <c r="G136" s="225" t="s">
        <v>451</v>
      </c>
      <c r="H136" s="226">
        <v>218.40000000000001</v>
      </c>
      <c r="I136" s="227"/>
      <c r="J136" s="228">
        <f>ROUND(I136*H136,2)</f>
        <v>0</v>
      </c>
      <c r="K136" s="224" t="s">
        <v>164</v>
      </c>
      <c r="L136" s="73"/>
      <c r="M136" s="229" t="s">
        <v>80</v>
      </c>
      <c r="N136" s="230" t="s">
        <v>52</v>
      </c>
      <c r="O136" s="48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4" t="s">
        <v>738</v>
      </c>
      <c r="AT136" s="24" t="s">
        <v>160</v>
      </c>
      <c r="AU136" s="24" t="s">
        <v>92</v>
      </c>
      <c r="AY136" s="24" t="s">
        <v>157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24" t="s">
        <v>90</v>
      </c>
      <c r="BK136" s="233">
        <f>ROUND(I136*H136,2)</f>
        <v>0</v>
      </c>
      <c r="BL136" s="24" t="s">
        <v>738</v>
      </c>
      <c r="BM136" s="24" t="s">
        <v>1493</v>
      </c>
    </row>
    <row r="137" s="13" customFormat="1">
      <c r="B137" s="276"/>
      <c r="C137" s="277"/>
      <c r="D137" s="234" t="s">
        <v>182</v>
      </c>
      <c r="E137" s="278" t="s">
        <v>80</v>
      </c>
      <c r="F137" s="279" t="s">
        <v>1494</v>
      </c>
      <c r="G137" s="277"/>
      <c r="H137" s="278" t="s">
        <v>80</v>
      </c>
      <c r="I137" s="280"/>
      <c r="J137" s="277"/>
      <c r="K137" s="277"/>
      <c r="L137" s="281"/>
      <c r="M137" s="282"/>
      <c r="N137" s="283"/>
      <c r="O137" s="283"/>
      <c r="P137" s="283"/>
      <c r="Q137" s="283"/>
      <c r="R137" s="283"/>
      <c r="S137" s="283"/>
      <c r="T137" s="284"/>
      <c r="AT137" s="285" t="s">
        <v>182</v>
      </c>
      <c r="AU137" s="285" t="s">
        <v>92</v>
      </c>
      <c r="AV137" s="13" t="s">
        <v>90</v>
      </c>
      <c r="AW137" s="13" t="s">
        <v>44</v>
      </c>
      <c r="AX137" s="13" t="s">
        <v>82</v>
      </c>
      <c r="AY137" s="285" t="s">
        <v>157</v>
      </c>
    </row>
    <row r="138" s="11" customFormat="1">
      <c r="B138" s="237"/>
      <c r="C138" s="238"/>
      <c r="D138" s="234" t="s">
        <v>182</v>
      </c>
      <c r="E138" s="239" t="s">
        <v>80</v>
      </c>
      <c r="F138" s="240" t="s">
        <v>1495</v>
      </c>
      <c r="G138" s="238"/>
      <c r="H138" s="241">
        <v>218.40000000000001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182</v>
      </c>
      <c r="AU138" s="247" t="s">
        <v>92</v>
      </c>
      <c r="AV138" s="11" t="s">
        <v>92</v>
      </c>
      <c r="AW138" s="11" t="s">
        <v>44</v>
      </c>
      <c r="AX138" s="11" t="s">
        <v>90</v>
      </c>
      <c r="AY138" s="247" t="s">
        <v>157</v>
      </c>
    </row>
    <row r="139" s="1" customFormat="1" ht="38.25" customHeight="1">
      <c r="B139" s="47"/>
      <c r="C139" s="222" t="s">
        <v>268</v>
      </c>
      <c r="D139" s="222" t="s">
        <v>160</v>
      </c>
      <c r="E139" s="223" t="s">
        <v>1496</v>
      </c>
      <c r="F139" s="224" t="s">
        <v>1497</v>
      </c>
      <c r="G139" s="225" t="s">
        <v>451</v>
      </c>
      <c r="H139" s="226">
        <v>86.040000000000006</v>
      </c>
      <c r="I139" s="227"/>
      <c r="J139" s="228">
        <f>ROUND(I139*H139,2)</f>
        <v>0</v>
      </c>
      <c r="K139" s="224" t="s">
        <v>164</v>
      </c>
      <c r="L139" s="73"/>
      <c r="M139" s="229" t="s">
        <v>80</v>
      </c>
      <c r="N139" s="230" t="s">
        <v>52</v>
      </c>
      <c r="O139" s="48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4" t="s">
        <v>738</v>
      </c>
      <c r="AT139" s="24" t="s">
        <v>160</v>
      </c>
      <c r="AU139" s="24" t="s">
        <v>92</v>
      </c>
      <c r="AY139" s="24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24" t="s">
        <v>90</v>
      </c>
      <c r="BK139" s="233">
        <f>ROUND(I139*H139,2)</f>
        <v>0</v>
      </c>
      <c r="BL139" s="24" t="s">
        <v>738</v>
      </c>
      <c r="BM139" s="24" t="s">
        <v>1498</v>
      </c>
    </row>
    <row r="140" s="13" customFormat="1">
      <c r="B140" s="276"/>
      <c r="C140" s="277"/>
      <c r="D140" s="234" t="s">
        <v>182</v>
      </c>
      <c r="E140" s="278" t="s">
        <v>80</v>
      </c>
      <c r="F140" s="279" t="s">
        <v>1411</v>
      </c>
      <c r="G140" s="277"/>
      <c r="H140" s="278" t="s">
        <v>80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182</v>
      </c>
      <c r="AU140" s="285" t="s">
        <v>92</v>
      </c>
      <c r="AV140" s="13" t="s">
        <v>90</v>
      </c>
      <c r="AW140" s="13" t="s">
        <v>44</v>
      </c>
      <c r="AX140" s="13" t="s">
        <v>82</v>
      </c>
      <c r="AY140" s="285" t="s">
        <v>157</v>
      </c>
    </row>
    <row r="141" s="11" customFormat="1">
      <c r="B141" s="237"/>
      <c r="C141" s="238"/>
      <c r="D141" s="234" t="s">
        <v>182</v>
      </c>
      <c r="E141" s="239" t="s">
        <v>80</v>
      </c>
      <c r="F141" s="240" t="s">
        <v>1499</v>
      </c>
      <c r="G141" s="238"/>
      <c r="H141" s="241">
        <v>36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182</v>
      </c>
      <c r="AU141" s="247" t="s">
        <v>92</v>
      </c>
      <c r="AV141" s="11" t="s">
        <v>92</v>
      </c>
      <c r="AW141" s="11" t="s">
        <v>44</v>
      </c>
      <c r="AX141" s="11" t="s">
        <v>82</v>
      </c>
      <c r="AY141" s="247" t="s">
        <v>157</v>
      </c>
    </row>
    <row r="142" s="13" customFormat="1">
      <c r="B142" s="276"/>
      <c r="C142" s="277"/>
      <c r="D142" s="234" t="s">
        <v>182</v>
      </c>
      <c r="E142" s="278" t="s">
        <v>80</v>
      </c>
      <c r="F142" s="279" t="s">
        <v>1413</v>
      </c>
      <c r="G142" s="277"/>
      <c r="H142" s="278" t="s">
        <v>80</v>
      </c>
      <c r="I142" s="280"/>
      <c r="J142" s="277"/>
      <c r="K142" s="277"/>
      <c r="L142" s="281"/>
      <c r="M142" s="282"/>
      <c r="N142" s="283"/>
      <c r="O142" s="283"/>
      <c r="P142" s="283"/>
      <c r="Q142" s="283"/>
      <c r="R142" s="283"/>
      <c r="S142" s="283"/>
      <c r="T142" s="284"/>
      <c r="AT142" s="285" t="s">
        <v>182</v>
      </c>
      <c r="AU142" s="285" t="s">
        <v>92</v>
      </c>
      <c r="AV142" s="13" t="s">
        <v>90</v>
      </c>
      <c r="AW142" s="13" t="s">
        <v>44</v>
      </c>
      <c r="AX142" s="13" t="s">
        <v>82</v>
      </c>
      <c r="AY142" s="285" t="s">
        <v>157</v>
      </c>
    </row>
    <row r="143" s="11" customFormat="1">
      <c r="B143" s="237"/>
      <c r="C143" s="238"/>
      <c r="D143" s="234" t="s">
        <v>182</v>
      </c>
      <c r="E143" s="239" t="s">
        <v>80</v>
      </c>
      <c r="F143" s="240" t="s">
        <v>1500</v>
      </c>
      <c r="G143" s="238"/>
      <c r="H143" s="241">
        <v>4.7999999999999998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182</v>
      </c>
      <c r="AU143" s="247" t="s">
        <v>92</v>
      </c>
      <c r="AV143" s="11" t="s">
        <v>92</v>
      </c>
      <c r="AW143" s="11" t="s">
        <v>44</v>
      </c>
      <c r="AX143" s="11" t="s">
        <v>82</v>
      </c>
      <c r="AY143" s="247" t="s">
        <v>157</v>
      </c>
    </row>
    <row r="144" s="11" customFormat="1">
      <c r="B144" s="237"/>
      <c r="C144" s="238"/>
      <c r="D144" s="234" t="s">
        <v>182</v>
      </c>
      <c r="E144" s="239" t="s">
        <v>80</v>
      </c>
      <c r="F144" s="240" t="s">
        <v>1501</v>
      </c>
      <c r="G144" s="238"/>
      <c r="H144" s="241">
        <v>45.240000000000002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182</v>
      </c>
      <c r="AU144" s="247" t="s">
        <v>92</v>
      </c>
      <c r="AV144" s="11" t="s">
        <v>92</v>
      </c>
      <c r="AW144" s="11" t="s">
        <v>44</v>
      </c>
      <c r="AX144" s="11" t="s">
        <v>82</v>
      </c>
      <c r="AY144" s="247" t="s">
        <v>157</v>
      </c>
    </row>
    <row r="145" s="12" customFormat="1">
      <c r="B145" s="248"/>
      <c r="C145" s="249"/>
      <c r="D145" s="234" t="s">
        <v>182</v>
      </c>
      <c r="E145" s="250" t="s">
        <v>80</v>
      </c>
      <c r="F145" s="251" t="s">
        <v>183</v>
      </c>
      <c r="G145" s="249"/>
      <c r="H145" s="252">
        <v>86.040000000000006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182</v>
      </c>
      <c r="AU145" s="258" t="s">
        <v>92</v>
      </c>
      <c r="AV145" s="12" t="s">
        <v>177</v>
      </c>
      <c r="AW145" s="12" t="s">
        <v>44</v>
      </c>
      <c r="AX145" s="12" t="s">
        <v>90</v>
      </c>
      <c r="AY145" s="258" t="s">
        <v>157</v>
      </c>
    </row>
    <row r="146" s="1" customFormat="1" ht="25.5" customHeight="1">
      <c r="B146" s="47"/>
      <c r="C146" s="222" t="s">
        <v>485</v>
      </c>
      <c r="D146" s="222" t="s">
        <v>160</v>
      </c>
      <c r="E146" s="223" t="s">
        <v>1502</v>
      </c>
      <c r="F146" s="224" t="s">
        <v>1503</v>
      </c>
      <c r="G146" s="225" t="s">
        <v>451</v>
      </c>
      <c r="H146" s="226">
        <v>218.40000000000001</v>
      </c>
      <c r="I146" s="227"/>
      <c r="J146" s="228">
        <f>ROUND(I146*H146,2)</f>
        <v>0</v>
      </c>
      <c r="K146" s="224" t="s">
        <v>164</v>
      </c>
      <c r="L146" s="73"/>
      <c r="M146" s="229" t="s">
        <v>80</v>
      </c>
      <c r="N146" s="230" t="s">
        <v>52</v>
      </c>
      <c r="O146" s="48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4" t="s">
        <v>738</v>
      </c>
      <c r="AT146" s="24" t="s">
        <v>160</v>
      </c>
      <c r="AU146" s="24" t="s">
        <v>92</v>
      </c>
      <c r="AY146" s="24" t="s">
        <v>157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24" t="s">
        <v>90</v>
      </c>
      <c r="BK146" s="233">
        <f>ROUND(I146*H146,2)</f>
        <v>0</v>
      </c>
      <c r="BL146" s="24" t="s">
        <v>738</v>
      </c>
      <c r="BM146" s="24" t="s">
        <v>1504</v>
      </c>
    </row>
    <row r="147" s="1" customFormat="1" ht="38.25" customHeight="1">
      <c r="B147" s="47"/>
      <c r="C147" s="222" t="s">
        <v>497</v>
      </c>
      <c r="D147" s="222" t="s">
        <v>160</v>
      </c>
      <c r="E147" s="223" t="s">
        <v>1505</v>
      </c>
      <c r="F147" s="224" t="s">
        <v>1506</v>
      </c>
      <c r="G147" s="225" t="s">
        <v>281</v>
      </c>
      <c r="H147" s="226">
        <v>45</v>
      </c>
      <c r="I147" s="227"/>
      <c r="J147" s="228">
        <f>ROUND(I147*H147,2)</f>
        <v>0</v>
      </c>
      <c r="K147" s="224" t="s">
        <v>164</v>
      </c>
      <c r="L147" s="73"/>
      <c r="M147" s="229" t="s">
        <v>80</v>
      </c>
      <c r="N147" s="230" t="s">
        <v>52</v>
      </c>
      <c r="O147" s="48"/>
      <c r="P147" s="231">
        <f>O147*H147</f>
        <v>0</v>
      </c>
      <c r="Q147" s="231">
        <v>0.156</v>
      </c>
      <c r="R147" s="231">
        <f>Q147*H147</f>
        <v>7.0199999999999996</v>
      </c>
      <c r="S147" s="231">
        <v>0</v>
      </c>
      <c r="T147" s="232">
        <f>S147*H147</f>
        <v>0</v>
      </c>
      <c r="AR147" s="24" t="s">
        <v>738</v>
      </c>
      <c r="AT147" s="24" t="s">
        <v>160</v>
      </c>
      <c r="AU147" s="24" t="s">
        <v>92</v>
      </c>
      <c r="AY147" s="24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24" t="s">
        <v>90</v>
      </c>
      <c r="BK147" s="233">
        <f>ROUND(I147*H147,2)</f>
        <v>0</v>
      </c>
      <c r="BL147" s="24" t="s">
        <v>738</v>
      </c>
      <c r="BM147" s="24" t="s">
        <v>1507</v>
      </c>
    </row>
    <row r="148" s="1" customFormat="1" ht="38.25" customHeight="1">
      <c r="B148" s="47"/>
      <c r="C148" s="222" t="s">
        <v>502</v>
      </c>
      <c r="D148" s="222" t="s">
        <v>160</v>
      </c>
      <c r="E148" s="223" t="s">
        <v>1508</v>
      </c>
      <c r="F148" s="224" t="s">
        <v>1509</v>
      </c>
      <c r="G148" s="225" t="s">
        <v>281</v>
      </c>
      <c r="H148" s="226">
        <v>150</v>
      </c>
      <c r="I148" s="227"/>
      <c r="J148" s="228">
        <f>ROUND(I148*H148,2)</f>
        <v>0</v>
      </c>
      <c r="K148" s="224" t="s">
        <v>164</v>
      </c>
      <c r="L148" s="73"/>
      <c r="M148" s="229" t="s">
        <v>80</v>
      </c>
      <c r="N148" s="230" t="s">
        <v>52</v>
      </c>
      <c r="O148" s="48"/>
      <c r="P148" s="231">
        <f>O148*H148</f>
        <v>0</v>
      </c>
      <c r="Q148" s="231">
        <v>0.23499999999999999</v>
      </c>
      <c r="R148" s="231">
        <f>Q148*H148</f>
        <v>35.25</v>
      </c>
      <c r="S148" s="231">
        <v>0</v>
      </c>
      <c r="T148" s="232">
        <f>S148*H148</f>
        <v>0</v>
      </c>
      <c r="AR148" s="24" t="s">
        <v>738</v>
      </c>
      <c r="AT148" s="24" t="s">
        <v>160</v>
      </c>
      <c r="AU148" s="24" t="s">
        <v>92</v>
      </c>
      <c r="AY148" s="24" t="s">
        <v>157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24" t="s">
        <v>90</v>
      </c>
      <c r="BK148" s="233">
        <f>ROUND(I148*H148,2)</f>
        <v>0</v>
      </c>
      <c r="BL148" s="24" t="s">
        <v>738</v>
      </c>
      <c r="BM148" s="24" t="s">
        <v>1510</v>
      </c>
    </row>
    <row r="149" s="11" customFormat="1">
      <c r="B149" s="237"/>
      <c r="C149" s="238"/>
      <c r="D149" s="234" t="s">
        <v>182</v>
      </c>
      <c r="E149" s="239" t="s">
        <v>80</v>
      </c>
      <c r="F149" s="240" t="s">
        <v>1511</v>
      </c>
      <c r="G149" s="238"/>
      <c r="H149" s="241">
        <v>150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182</v>
      </c>
      <c r="AU149" s="247" t="s">
        <v>92</v>
      </c>
      <c r="AV149" s="11" t="s">
        <v>92</v>
      </c>
      <c r="AW149" s="11" t="s">
        <v>44</v>
      </c>
      <c r="AX149" s="11" t="s">
        <v>90</v>
      </c>
      <c r="AY149" s="247" t="s">
        <v>157</v>
      </c>
    </row>
    <row r="150" s="1" customFormat="1" ht="16.5" customHeight="1">
      <c r="B150" s="47"/>
      <c r="C150" s="263" t="s">
        <v>508</v>
      </c>
      <c r="D150" s="263" t="s">
        <v>309</v>
      </c>
      <c r="E150" s="264" t="s">
        <v>1512</v>
      </c>
      <c r="F150" s="265" t="s">
        <v>1513</v>
      </c>
      <c r="G150" s="266" t="s">
        <v>281</v>
      </c>
      <c r="H150" s="267">
        <v>270</v>
      </c>
      <c r="I150" s="268"/>
      <c r="J150" s="269">
        <f>ROUND(I150*H150,2)</f>
        <v>0</v>
      </c>
      <c r="K150" s="265" t="s">
        <v>164</v>
      </c>
      <c r="L150" s="270"/>
      <c r="M150" s="271" t="s">
        <v>80</v>
      </c>
      <c r="N150" s="272" t="s">
        <v>52</v>
      </c>
      <c r="O150" s="48"/>
      <c r="P150" s="231">
        <f>O150*H150</f>
        <v>0</v>
      </c>
      <c r="Q150" s="231">
        <v>0.0224</v>
      </c>
      <c r="R150" s="231">
        <f>Q150*H150</f>
        <v>6.048</v>
      </c>
      <c r="S150" s="231">
        <v>0</v>
      </c>
      <c r="T150" s="232">
        <f>S150*H150</f>
        <v>0</v>
      </c>
      <c r="AR150" s="24" t="s">
        <v>1140</v>
      </c>
      <c r="AT150" s="24" t="s">
        <v>309</v>
      </c>
      <c r="AU150" s="24" t="s">
        <v>92</v>
      </c>
      <c r="AY150" s="24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24" t="s">
        <v>90</v>
      </c>
      <c r="BK150" s="233">
        <f>ROUND(I150*H150,2)</f>
        <v>0</v>
      </c>
      <c r="BL150" s="24" t="s">
        <v>1140</v>
      </c>
      <c r="BM150" s="24" t="s">
        <v>1514</v>
      </c>
    </row>
    <row r="151" s="11" customFormat="1">
      <c r="B151" s="237"/>
      <c r="C151" s="238"/>
      <c r="D151" s="234" t="s">
        <v>182</v>
      </c>
      <c r="E151" s="239" t="s">
        <v>80</v>
      </c>
      <c r="F151" s="240" t="s">
        <v>1515</v>
      </c>
      <c r="G151" s="238"/>
      <c r="H151" s="241">
        <v>270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182</v>
      </c>
      <c r="AU151" s="247" t="s">
        <v>92</v>
      </c>
      <c r="AV151" s="11" t="s">
        <v>92</v>
      </c>
      <c r="AW151" s="11" t="s">
        <v>44</v>
      </c>
      <c r="AX151" s="11" t="s">
        <v>90</v>
      </c>
      <c r="AY151" s="247" t="s">
        <v>157</v>
      </c>
    </row>
    <row r="152" s="1" customFormat="1" ht="38.25" customHeight="1">
      <c r="B152" s="47"/>
      <c r="C152" s="222" t="s">
        <v>512</v>
      </c>
      <c r="D152" s="222" t="s">
        <v>160</v>
      </c>
      <c r="E152" s="223" t="s">
        <v>1516</v>
      </c>
      <c r="F152" s="224" t="s">
        <v>1517</v>
      </c>
      <c r="G152" s="225" t="s">
        <v>281</v>
      </c>
      <c r="H152" s="226">
        <v>150</v>
      </c>
      <c r="I152" s="227"/>
      <c r="J152" s="228">
        <f>ROUND(I152*H152,2)</f>
        <v>0</v>
      </c>
      <c r="K152" s="224" t="s">
        <v>164</v>
      </c>
      <c r="L152" s="73"/>
      <c r="M152" s="229" t="s">
        <v>80</v>
      </c>
      <c r="N152" s="230" t="s">
        <v>52</v>
      </c>
      <c r="O152" s="48"/>
      <c r="P152" s="231">
        <f>O152*H152</f>
        <v>0</v>
      </c>
      <c r="Q152" s="231">
        <v>9.0000000000000006E-05</v>
      </c>
      <c r="R152" s="231">
        <f>Q152*H152</f>
        <v>0.013500000000000002</v>
      </c>
      <c r="S152" s="231">
        <v>0</v>
      </c>
      <c r="T152" s="232">
        <f>S152*H152</f>
        <v>0</v>
      </c>
      <c r="AR152" s="24" t="s">
        <v>738</v>
      </c>
      <c r="AT152" s="24" t="s">
        <v>160</v>
      </c>
      <c r="AU152" s="24" t="s">
        <v>92</v>
      </c>
      <c r="AY152" s="24" t="s">
        <v>157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24" t="s">
        <v>90</v>
      </c>
      <c r="BK152" s="233">
        <f>ROUND(I152*H152,2)</f>
        <v>0</v>
      </c>
      <c r="BL152" s="24" t="s">
        <v>738</v>
      </c>
      <c r="BM152" s="24" t="s">
        <v>1518</v>
      </c>
    </row>
    <row r="153" s="11" customFormat="1">
      <c r="B153" s="237"/>
      <c r="C153" s="238"/>
      <c r="D153" s="234" t="s">
        <v>182</v>
      </c>
      <c r="E153" s="239" t="s">
        <v>80</v>
      </c>
      <c r="F153" s="240" t="s">
        <v>1519</v>
      </c>
      <c r="G153" s="238"/>
      <c r="H153" s="241">
        <v>150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182</v>
      </c>
      <c r="AU153" s="247" t="s">
        <v>92</v>
      </c>
      <c r="AV153" s="11" t="s">
        <v>92</v>
      </c>
      <c r="AW153" s="11" t="s">
        <v>44</v>
      </c>
      <c r="AX153" s="11" t="s">
        <v>90</v>
      </c>
      <c r="AY153" s="247" t="s">
        <v>157</v>
      </c>
    </row>
    <row r="154" s="1" customFormat="1" ht="16.5" customHeight="1">
      <c r="B154" s="47"/>
      <c r="C154" s="263" t="s">
        <v>518</v>
      </c>
      <c r="D154" s="263" t="s">
        <v>309</v>
      </c>
      <c r="E154" s="264" t="s">
        <v>1520</v>
      </c>
      <c r="F154" s="265" t="s">
        <v>1521</v>
      </c>
      <c r="G154" s="266" t="s">
        <v>281</v>
      </c>
      <c r="H154" s="267">
        <v>150</v>
      </c>
      <c r="I154" s="268"/>
      <c r="J154" s="269">
        <f>ROUND(I154*H154,2)</f>
        <v>0</v>
      </c>
      <c r="K154" s="265" t="s">
        <v>164</v>
      </c>
      <c r="L154" s="270"/>
      <c r="M154" s="271" t="s">
        <v>80</v>
      </c>
      <c r="N154" s="272" t="s">
        <v>52</v>
      </c>
      <c r="O154" s="48"/>
      <c r="P154" s="231">
        <f>O154*H154</f>
        <v>0</v>
      </c>
      <c r="Q154" s="231">
        <v>2.0000000000000002E-05</v>
      </c>
      <c r="R154" s="231">
        <f>Q154*H154</f>
        <v>0.0030000000000000001</v>
      </c>
      <c r="S154" s="231">
        <v>0</v>
      </c>
      <c r="T154" s="232">
        <f>S154*H154</f>
        <v>0</v>
      </c>
      <c r="AR154" s="24" t="s">
        <v>1140</v>
      </c>
      <c r="AT154" s="24" t="s">
        <v>309</v>
      </c>
      <c r="AU154" s="24" t="s">
        <v>92</v>
      </c>
      <c r="AY154" s="24" t="s">
        <v>157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24" t="s">
        <v>90</v>
      </c>
      <c r="BK154" s="233">
        <f>ROUND(I154*H154,2)</f>
        <v>0</v>
      </c>
      <c r="BL154" s="24" t="s">
        <v>1140</v>
      </c>
      <c r="BM154" s="24" t="s">
        <v>1522</v>
      </c>
    </row>
    <row r="155" s="1" customFormat="1" ht="38.25" customHeight="1">
      <c r="B155" s="47"/>
      <c r="C155" s="222" t="s">
        <v>442</v>
      </c>
      <c r="D155" s="222" t="s">
        <v>160</v>
      </c>
      <c r="E155" s="223" t="s">
        <v>1523</v>
      </c>
      <c r="F155" s="224" t="s">
        <v>1524</v>
      </c>
      <c r="G155" s="225" t="s">
        <v>281</v>
      </c>
      <c r="H155" s="226">
        <v>20</v>
      </c>
      <c r="I155" s="227"/>
      <c r="J155" s="228">
        <f>ROUND(I155*H155,2)</f>
        <v>0</v>
      </c>
      <c r="K155" s="224" t="s">
        <v>164</v>
      </c>
      <c r="L155" s="73"/>
      <c r="M155" s="229" t="s">
        <v>80</v>
      </c>
      <c r="N155" s="230" t="s">
        <v>52</v>
      </c>
      <c r="O155" s="48"/>
      <c r="P155" s="231">
        <f>O155*H155</f>
        <v>0</v>
      </c>
      <c r="Q155" s="231">
        <v>0.042999999999999997</v>
      </c>
      <c r="R155" s="231">
        <f>Q155*H155</f>
        <v>0.85999999999999988</v>
      </c>
      <c r="S155" s="231">
        <v>0</v>
      </c>
      <c r="T155" s="232">
        <f>S155*H155</f>
        <v>0</v>
      </c>
      <c r="AR155" s="24" t="s">
        <v>738</v>
      </c>
      <c r="AT155" s="24" t="s">
        <v>160</v>
      </c>
      <c r="AU155" s="24" t="s">
        <v>92</v>
      </c>
      <c r="AY155" s="24" t="s">
        <v>157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24" t="s">
        <v>90</v>
      </c>
      <c r="BK155" s="233">
        <f>ROUND(I155*H155,2)</f>
        <v>0</v>
      </c>
      <c r="BL155" s="24" t="s">
        <v>738</v>
      </c>
      <c r="BM155" s="24" t="s">
        <v>1525</v>
      </c>
    </row>
    <row r="156" s="11" customFormat="1">
      <c r="B156" s="237"/>
      <c r="C156" s="238"/>
      <c r="D156" s="234" t="s">
        <v>182</v>
      </c>
      <c r="E156" s="239" t="s">
        <v>80</v>
      </c>
      <c r="F156" s="240" t="s">
        <v>1526</v>
      </c>
      <c r="G156" s="238"/>
      <c r="H156" s="241">
        <v>20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182</v>
      </c>
      <c r="AU156" s="247" t="s">
        <v>92</v>
      </c>
      <c r="AV156" s="11" t="s">
        <v>92</v>
      </c>
      <c r="AW156" s="11" t="s">
        <v>44</v>
      </c>
      <c r="AX156" s="11" t="s">
        <v>90</v>
      </c>
      <c r="AY156" s="247" t="s">
        <v>157</v>
      </c>
    </row>
    <row r="157" s="1" customFormat="1" ht="16.5" customHeight="1">
      <c r="B157" s="47"/>
      <c r="C157" s="263" t="s">
        <v>525</v>
      </c>
      <c r="D157" s="263" t="s">
        <v>309</v>
      </c>
      <c r="E157" s="264" t="s">
        <v>1527</v>
      </c>
      <c r="F157" s="265" t="s">
        <v>1528</v>
      </c>
      <c r="G157" s="266" t="s">
        <v>305</v>
      </c>
      <c r="H157" s="267">
        <v>40</v>
      </c>
      <c r="I157" s="268"/>
      <c r="J157" s="269">
        <f>ROUND(I157*H157,2)</f>
        <v>0</v>
      </c>
      <c r="K157" s="265" t="s">
        <v>164</v>
      </c>
      <c r="L157" s="270"/>
      <c r="M157" s="271" t="s">
        <v>80</v>
      </c>
      <c r="N157" s="272" t="s">
        <v>52</v>
      </c>
      <c r="O157" s="48"/>
      <c r="P157" s="231">
        <f>O157*H157</f>
        <v>0</v>
      </c>
      <c r="Q157" s="231">
        <v>0.0060000000000000001</v>
      </c>
      <c r="R157" s="231">
        <f>Q157*H157</f>
        <v>0.23999999999999999</v>
      </c>
      <c r="S157" s="231">
        <v>0</v>
      </c>
      <c r="T157" s="232">
        <f>S157*H157</f>
        <v>0</v>
      </c>
      <c r="AR157" s="24" t="s">
        <v>1140</v>
      </c>
      <c r="AT157" s="24" t="s">
        <v>309</v>
      </c>
      <c r="AU157" s="24" t="s">
        <v>92</v>
      </c>
      <c r="AY157" s="24" t="s">
        <v>157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24" t="s">
        <v>90</v>
      </c>
      <c r="BK157" s="233">
        <f>ROUND(I157*H157,2)</f>
        <v>0</v>
      </c>
      <c r="BL157" s="24" t="s">
        <v>1140</v>
      </c>
      <c r="BM157" s="24" t="s">
        <v>1529</v>
      </c>
    </row>
    <row r="158" s="11" customFormat="1">
      <c r="B158" s="237"/>
      <c r="C158" s="238"/>
      <c r="D158" s="234" t="s">
        <v>182</v>
      </c>
      <c r="E158" s="239" t="s">
        <v>80</v>
      </c>
      <c r="F158" s="240" t="s">
        <v>1530</v>
      </c>
      <c r="G158" s="238"/>
      <c r="H158" s="241">
        <v>40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182</v>
      </c>
      <c r="AU158" s="247" t="s">
        <v>92</v>
      </c>
      <c r="AV158" s="11" t="s">
        <v>92</v>
      </c>
      <c r="AW158" s="11" t="s">
        <v>44</v>
      </c>
      <c r="AX158" s="11" t="s">
        <v>90</v>
      </c>
      <c r="AY158" s="247" t="s">
        <v>157</v>
      </c>
    </row>
    <row r="159" s="1" customFormat="1" ht="25.5" customHeight="1">
      <c r="B159" s="47"/>
      <c r="C159" s="263" t="s">
        <v>1274</v>
      </c>
      <c r="D159" s="263" t="s">
        <v>309</v>
      </c>
      <c r="E159" s="264" t="s">
        <v>1531</v>
      </c>
      <c r="F159" s="265" t="s">
        <v>1532</v>
      </c>
      <c r="G159" s="266" t="s">
        <v>281</v>
      </c>
      <c r="H159" s="267">
        <v>20</v>
      </c>
      <c r="I159" s="268"/>
      <c r="J159" s="269">
        <f>ROUND(I159*H159,2)</f>
        <v>0</v>
      </c>
      <c r="K159" s="265" t="s">
        <v>164</v>
      </c>
      <c r="L159" s="270"/>
      <c r="M159" s="271" t="s">
        <v>80</v>
      </c>
      <c r="N159" s="272" t="s">
        <v>52</v>
      </c>
      <c r="O159" s="48"/>
      <c r="P159" s="231">
        <f>O159*H159</f>
        <v>0</v>
      </c>
      <c r="Q159" s="231">
        <v>0.031</v>
      </c>
      <c r="R159" s="231">
        <f>Q159*H159</f>
        <v>0.62</v>
      </c>
      <c r="S159" s="231">
        <v>0</v>
      </c>
      <c r="T159" s="232">
        <f>S159*H159</f>
        <v>0</v>
      </c>
      <c r="AR159" s="24" t="s">
        <v>1140</v>
      </c>
      <c r="AT159" s="24" t="s">
        <v>309</v>
      </c>
      <c r="AU159" s="24" t="s">
        <v>92</v>
      </c>
      <c r="AY159" s="24" t="s">
        <v>157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24" t="s">
        <v>90</v>
      </c>
      <c r="BK159" s="233">
        <f>ROUND(I159*H159,2)</f>
        <v>0</v>
      </c>
      <c r="BL159" s="24" t="s">
        <v>1140</v>
      </c>
      <c r="BM159" s="24" t="s">
        <v>1533</v>
      </c>
    </row>
    <row r="160" s="11" customFormat="1">
      <c r="B160" s="237"/>
      <c r="C160" s="238"/>
      <c r="D160" s="234" t="s">
        <v>182</v>
      </c>
      <c r="E160" s="239" t="s">
        <v>80</v>
      </c>
      <c r="F160" s="240" t="s">
        <v>1534</v>
      </c>
      <c r="G160" s="238"/>
      <c r="H160" s="241">
        <v>20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182</v>
      </c>
      <c r="AU160" s="247" t="s">
        <v>92</v>
      </c>
      <c r="AV160" s="11" t="s">
        <v>92</v>
      </c>
      <c r="AW160" s="11" t="s">
        <v>44</v>
      </c>
      <c r="AX160" s="11" t="s">
        <v>90</v>
      </c>
      <c r="AY160" s="247" t="s">
        <v>157</v>
      </c>
    </row>
    <row r="161" s="1" customFormat="1" ht="25.5" customHeight="1">
      <c r="B161" s="47"/>
      <c r="C161" s="222" t="s">
        <v>541</v>
      </c>
      <c r="D161" s="222" t="s">
        <v>160</v>
      </c>
      <c r="E161" s="223" t="s">
        <v>1535</v>
      </c>
      <c r="F161" s="224" t="s">
        <v>1536</v>
      </c>
      <c r="G161" s="225" t="s">
        <v>451</v>
      </c>
      <c r="H161" s="226">
        <v>62.414999999999999</v>
      </c>
      <c r="I161" s="227"/>
      <c r="J161" s="228">
        <f>ROUND(I161*H161,2)</f>
        <v>0</v>
      </c>
      <c r="K161" s="224" t="s">
        <v>164</v>
      </c>
      <c r="L161" s="73"/>
      <c r="M161" s="229" t="s">
        <v>80</v>
      </c>
      <c r="N161" s="230" t="s">
        <v>52</v>
      </c>
      <c r="O161" s="48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4" t="s">
        <v>738</v>
      </c>
      <c r="AT161" s="24" t="s">
        <v>160</v>
      </c>
      <c r="AU161" s="24" t="s">
        <v>92</v>
      </c>
      <c r="AY161" s="24" t="s">
        <v>157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90</v>
      </c>
      <c r="BK161" s="233">
        <f>ROUND(I161*H161,2)</f>
        <v>0</v>
      </c>
      <c r="BL161" s="24" t="s">
        <v>738</v>
      </c>
      <c r="BM161" s="24" t="s">
        <v>1537</v>
      </c>
    </row>
    <row r="162" s="13" customFormat="1">
      <c r="B162" s="276"/>
      <c r="C162" s="277"/>
      <c r="D162" s="234" t="s">
        <v>182</v>
      </c>
      <c r="E162" s="278" t="s">
        <v>80</v>
      </c>
      <c r="F162" s="279" t="s">
        <v>1411</v>
      </c>
      <c r="G162" s="277"/>
      <c r="H162" s="278" t="s">
        <v>80</v>
      </c>
      <c r="I162" s="280"/>
      <c r="J162" s="277"/>
      <c r="K162" s="277"/>
      <c r="L162" s="281"/>
      <c r="M162" s="282"/>
      <c r="N162" s="283"/>
      <c r="O162" s="283"/>
      <c r="P162" s="283"/>
      <c r="Q162" s="283"/>
      <c r="R162" s="283"/>
      <c r="S162" s="283"/>
      <c r="T162" s="284"/>
      <c r="AT162" s="285" t="s">
        <v>182</v>
      </c>
      <c r="AU162" s="285" t="s">
        <v>92</v>
      </c>
      <c r="AV162" s="13" t="s">
        <v>90</v>
      </c>
      <c r="AW162" s="13" t="s">
        <v>44</v>
      </c>
      <c r="AX162" s="13" t="s">
        <v>82</v>
      </c>
      <c r="AY162" s="285" t="s">
        <v>157</v>
      </c>
    </row>
    <row r="163" s="11" customFormat="1">
      <c r="B163" s="237"/>
      <c r="C163" s="238"/>
      <c r="D163" s="234" t="s">
        <v>182</v>
      </c>
      <c r="E163" s="239" t="s">
        <v>80</v>
      </c>
      <c r="F163" s="240" t="s">
        <v>1538</v>
      </c>
      <c r="G163" s="238"/>
      <c r="H163" s="241">
        <v>28.125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182</v>
      </c>
      <c r="AU163" s="247" t="s">
        <v>92</v>
      </c>
      <c r="AV163" s="11" t="s">
        <v>92</v>
      </c>
      <c r="AW163" s="11" t="s">
        <v>44</v>
      </c>
      <c r="AX163" s="11" t="s">
        <v>82</v>
      </c>
      <c r="AY163" s="247" t="s">
        <v>157</v>
      </c>
    </row>
    <row r="164" s="13" customFormat="1">
      <c r="B164" s="276"/>
      <c r="C164" s="277"/>
      <c r="D164" s="234" t="s">
        <v>182</v>
      </c>
      <c r="E164" s="278" t="s">
        <v>80</v>
      </c>
      <c r="F164" s="279" t="s">
        <v>1413</v>
      </c>
      <c r="G164" s="277"/>
      <c r="H164" s="278" t="s">
        <v>80</v>
      </c>
      <c r="I164" s="280"/>
      <c r="J164" s="277"/>
      <c r="K164" s="277"/>
      <c r="L164" s="281"/>
      <c r="M164" s="282"/>
      <c r="N164" s="283"/>
      <c r="O164" s="283"/>
      <c r="P164" s="283"/>
      <c r="Q164" s="283"/>
      <c r="R164" s="283"/>
      <c r="S164" s="283"/>
      <c r="T164" s="284"/>
      <c r="AT164" s="285" t="s">
        <v>182</v>
      </c>
      <c r="AU164" s="285" t="s">
        <v>92</v>
      </c>
      <c r="AV164" s="13" t="s">
        <v>90</v>
      </c>
      <c r="AW164" s="13" t="s">
        <v>44</v>
      </c>
      <c r="AX164" s="13" t="s">
        <v>82</v>
      </c>
      <c r="AY164" s="285" t="s">
        <v>157</v>
      </c>
    </row>
    <row r="165" s="11" customFormat="1">
      <c r="B165" s="237"/>
      <c r="C165" s="238"/>
      <c r="D165" s="234" t="s">
        <v>182</v>
      </c>
      <c r="E165" s="239" t="s">
        <v>80</v>
      </c>
      <c r="F165" s="240" t="s">
        <v>1539</v>
      </c>
      <c r="G165" s="238"/>
      <c r="H165" s="241">
        <v>2.7000000000000002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182</v>
      </c>
      <c r="AU165" s="247" t="s">
        <v>92</v>
      </c>
      <c r="AV165" s="11" t="s">
        <v>92</v>
      </c>
      <c r="AW165" s="11" t="s">
        <v>44</v>
      </c>
      <c r="AX165" s="11" t="s">
        <v>82</v>
      </c>
      <c r="AY165" s="247" t="s">
        <v>157</v>
      </c>
    </row>
    <row r="166" s="11" customFormat="1">
      <c r="B166" s="237"/>
      <c r="C166" s="238"/>
      <c r="D166" s="234" t="s">
        <v>182</v>
      </c>
      <c r="E166" s="239" t="s">
        <v>80</v>
      </c>
      <c r="F166" s="240" t="s">
        <v>1540</v>
      </c>
      <c r="G166" s="238"/>
      <c r="H166" s="241">
        <v>31.59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182</v>
      </c>
      <c r="AU166" s="247" t="s">
        <v>92</v>
      </c>
      <c r="AV166" s="11" t="s">
        <v>92</v>
      </c>
      <c r="AW166" s="11" t="s">
        <v>44</v>
      </c>
      <c r="AX166" s="11" t="s">
        <v>82</v>
      </c>
      <c r="AY166" s="247" t="s">
        <v>157</v>
      </c>
    </row>
    <row r="167" s="12" customFormat="1">
      <c r="B167" s="248"/>
      <c r="C167" s="249"/>
      <c r="D167" s="234" t="s">
        <v>182</v>
      </c>
      <c r="E167" s="250" t="s">
        <v>80</v>
      </c>
      <c r="F167" s="251" t="s">
        <v>183</v>
      </c>
      <c r="G167" s="249"/>
      <c r="H167" s="252">
        <v>62.414999999999999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182</v>
      </c>
      <c r="AU167" s="258" t="s">
        <v>92</v>
      </c>
      <c r="AV167" s="12" t="s">
        <v>177</v>
      </c>
      <c r="AW167" s="12" t="s">
        <v>44</v>
      </c>
      <c r="AX167" s="12" t="s">
        <v>90</v>
      </c>
      <c r="AY167" s="258" t="s">
        <v>157</v>
      </c>
    </row>
    <row r="168" s="1" customFormat="1" ht="38.25" customHeight="1">
      <c r="B168" s="47"/>
      <c r="C168" s="222" t="s">
        <v>547</v>
      </c>
      <c r="D168" s="222" t="s">
        <v>160</v>
      </c>
      <c r="E168" s="223" t="s">
        <v>1541</v>
      </c>
      <c r="F168" s="224" t="s">
        <v>1542</v>
      </c>
      <c r="G168" s="225" t="s">
        <v>451</v>
      </c>
      <c r="H168" s="226">
        <v>32.174999999999997</v>
      </c>
      <c r="I168" s="227"/>
      <c r="J168" s="228">
        <f>ROUND(I168*H168,2)</f>
        <v>0</v>
      </c>
      <c r="K168" s="224" t="s">
        <v>164</v>
      </c>
      <c r="L168" s="73"/>
      <c r="M168" s="229" t="s">
        <v>80</v>
      </c>
      <c r="N168" s="230" t="s">
        <v>52</v>
      </c>
      <c r="O168" s="48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AR168" s="24" t="s">
        <v>738</v>
      </c>
      <c r="AT168" s="24" t="s">
        <v>160</v>
      </c>
      <c r="AU168" s="24" t="s">
        <v>92</v>
      </c>
      <c r="AY168" s="24" t="s">
        <v>157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24" t="s">
        <v>90</v>
      </c>
      <c r="BK168" s="233">
        <f>ROUND(I168*H168,2)</f>
        <v>0</v>
      </c>
      <c r="BL168" s="24" t="s">
        <v>738</v>
      </c>
      <c r="BM168" s="24" t="s">
        <v>1543</v>
      </c>
    </row>
    <row r="169" s="13" customFormat="1">
      <c r="B169" s="276"/>
      <c r="C169" s="277"/>
      <c r="D169" s="234" t="s">
        <v>182</v>
      </c>
      <c r="E169" s="278" t="s">
        <v>80</v>
      </c>
      <c r="F169" s="279" t="s">
        <v>1411</v>
      </c>
      <c r="G169" s="277"/>
      <c r="H169" s="278" t="s">
        <v>80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182</v>
      </c>
      <c r="AU169" s="285" t="s">
        <v>92</v>
      </c>
      <c r="AV169" s="13" t="s">
        <v>90</v>
      </c>
      <c r="AW169" s="13" t="s">
        <v>44</v>
      </c>
      <c r="AX169" s="13" t="s">
        <v>82</v>
      </c>
      <c r="AY169" s="285" t="s">
        <v>157</v>
      </c>
    </row>
    <row r="170" s="11" customFormat="1">
      <c r="B170" s="237"/>
      <c r="C170" s="238"/>
      <c r="D170" s="234" t="s">
        <v>182</v>
      </c>
      <c r="E170" s="239" t="s">
        <v>80</v>
      </c>
      <c r="F170" s="240" t="s">
        <v>1544</v>
      </c>
      <c r="G170" s="238"/>
      <c r="H170" s="241">
        <v>7.875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182</v>
      </c>
      <c r="AU170" s="247" t="s">
        <v>92</v>
      </c>
      <c r="AV170" s="11" t="s">
        <v>92</v>
      </c>
      <c r="AW170" s="11" t="s">
        <v>44</v>
      </c>
      <c r="AX170" s="11" t="s">
        <v>82</v>
      </c>
      <c r="AY170" s="247" t="s">
        <v>157</v>
      </c>
    </row>
    <row r="171" s="13" customFormat="1">
      <c r="B171" s="276"/>
      <c r="C171" s="277"/>
      <c r="D171" s="234" t="s">
        <v>182</v>
      </c>
      <c r="E171" s="278" t="s">
        <v>80</v>
      </c>
      <c r="F171" s="279" t="s">
        <v>1413</v>
      </c>
      <c r="G171" s="277"/>
      <c r="H171" s="278" t="s">
        <v>80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182</v>
      </c>
      <c r="AU171" s="285" t="s">
        <v>92</v>
      </c>
      <c r="AV171" s="13" t="s">
        <v>90</v>
      </c>
      <c r="AW171" s="13" t="s">
        <v>44</v>
      </c>
      <c r="AX171" s="13" t="s">
        <v>82</v>
      </c>
      <c r="AY171" s="285" t="s">
        <v>157</v>
      </c>
    </row>
    <row r="172" s="11" customFormat="1">
      <c r="B172" s="237"/>
      <c r="C172" s="238"/>
      <c r="D172" s="234" t="s">
        <v>182</v>
      </c>
      <c r="E172" s="239" t="s">
        <v>80</v>
      </c>
      <c r="F172" s="240" t="s">
        <v>1545</v>
      </c>
      <c r="G172" s="238"/>
      <c r="H172" s="241">
        <v>2.1000000000000001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182</v>
      </c>
      <c r="AU172" s="247" t="s">
        <v>92</v>
      </c>
      <c r="AV172" s="11" t="s">
        <v>92</v>
      </c>
      <c r="AW172" s="11" t="s">
        <v>44</v>
      </c>
      <c r="AX172" s="11" t="s">
        <v>82</v>
      </c>
      <c r="AY172" s="247" t="s">
        <v>157</v>
      </c>
    </row>
    <row r="173" s="11" customFormat="1">
      <c r="B173" s="237"/>
      <c r="C173" s="238"/>
      <c r="D173" s="234" t="s">
        <v>182</v>
      </c>
      <c r="E173" s="239" t="s">
        <v>80</v>
      </c>
      <c r="F173" s="240" t="s">
        <v>1546</v>
      </c>
      <c r="G173" s="238"/>
      <c r="H173" s="241">
        <v>13.65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182</v>
      </c>
      <c r="AU173" s="247" t="s">
        <v>92</v>
      </c>
      <c r="AV173" s="11" t="s">
        <v>92</v>
      </c>
      <c r="AW173" s="11" t="s">
        <v>44</v>
      </c>
      <c r="AX173" s="11" t="s">
        <v>82</v>
      </c>
      <c r="AY173" s="247" t="s">
        <v>157</v>
      </c>
    </row>
    <row r="174" s="13" customFormat="1">
      <c r="B174" s="276"/>
      <c r="C174" s="277"/>
      <c r="D174" s="234" t="s">
        <v>182</v>
      </c>
      <c r="E174" s="278" t="s">
        <v>80</v>
      </c>
      <c r="F174" s="279" t="s">
        <v>1547</v>
      </c>
      <c r="G174" s="277"/>
      <c r="H174" s="278" t="s">
        <v>80</v>
      </c>
      <c r="I174" s="280"/>
      <c r="J174" s="277"/>
      <c r="K174" s="277"/>
      <c r="L174" s="281"/>
      <c r="M174" s="282"/>
      <c r="N174" s="283"/>
      <c r="O174" s="283"/>
      <c r="P174" s="283"/>
      <c r="Q174" s="283"/>
      <c r="R174" s="283"/>
      <c r="S174" s="283"/>
      <c r="T174" s="284"/>
      <c r="AT174" s="285" t="s">
        <v>182</v>
      </c>
      <c r="AU174" s="285" t="s">
        <v>92</v>
      </c>
      <c r="AV174" s="13" t="s">
        <v>90</v>
      </c>
      <c r="AW174" s="13" t="s">
        <v>44</v>
      </c>
      <c r="AX174" s="13" t="s">
        <v>82</v>
      </c>
      <c r="AY174" s="285" t="s">
        <v>157</v>
      </c>
    </row>
    <row r="175" s="11" customFormat="1">
      <c r="B175" s="237"/>
      <c r="C175" s="238"/>
      <c r="D175" s="234" t="s">
        <v>182</v>
      </c>
      <c r="E175" s="239" t="s">
        <v>80</v>
      </c>
      <c r="F175" s="240" t="s">
        <v>1548</v>
      </c>
      <c r="G175" s="238"/>
      <c r="H175" s="241">
        <v>8.5500000000000007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182</v>
      </c>
      <c r="AU175" s="247" t="s">
        <v>92</v>
      </c>
      <c r="AV175" s="11" t="s">
        <v>92</v>
      </c>
      <c r="AW175" s="11" t="s">
        <v>44</v>
      </c>
      <c r="AX175" s="11" t="s">
        <v>82</v>
      </c>
      <c r="AY175" s="247" t="s">
        <v>157</v>
      </c>
    </row>
    <row r="176" s="12" customFormat="1">
      <c r="B176" s="248"/>
      <c r="C176" s="249"/>
      <c r="D176" s="234" t="s">
        <v>182</v>
      </c>
      <c r="E176" s="250" t="s">
        <v>80</v>
      </c>
      <c r="F176" s="251" t="s">
        <v>183</v>
      </c>
      <c r="G176" s="249"/>
      <c r="H176" s="252">
        <v>32.174999999999997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182</v>
      </c>
      <c r="AU176" s="258" t="s">
        <v>92</v>
      </c>
      <c r="AV176" s="12" t="s">
        <v>177</v>
      </c>
      <c r="AW176" s="12" t="s">
        <v>44</v>
      </c>
      <c r="AX176" s="12" t="s">
        <v>90</v>
      </c>
      <c r="AY176" s="258" t="s">
        <v>157</v>
      </c>
    </row>
    <row r="177" s="1" customFormat="1" ht="38.25" customHeight="1">
      <c r="B177" s="47"/>
      <c r="C177" s="222" t="s">
        <v>552</v>
      </c>
      <c r="D177" s="222" t="s">
        <v>160</v>
      </c>
      <c r="E177" s="223" t="s">
        <v>1549</v>
      </c>
      <c r="F177" s="224" t="s">
        <v>1550</v>
      </c>
      <c r="G177" s="225" t="s">
        <v>451</v>
      </c>
      <c r="H177" s="226">
        <v>611.32500000000005</v>
      </c>
      <c r="I177" s="227"/>
      <c r="J177" s="228">
        <f>ROUND(I177*H177,2)</f>
        <v>0</v>
      </c>
      <c r="K177" s="224" t="s">
        <v>164</v>
      </c>
      <c r="L177" s="73"/>
      <c r="M177" s="229" t="s">
        <v>80</v>
      </c>
      <c r="N177" s="230" t="s">
        <v>52</v>
      </c>
      <c r="O177" s="48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4" t="s">
        <v>738</v>
      </c>
      <c r="AT177" s="24" t="s">
        <v>160</v>
      </c>
      <c r="AU177" s="24" t="s">
        <v>92</v>
      </c>
      <c r="AY177" s="24" t="s">
        <v>157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24" t="s">
        <v>90</v>
      </c>
      <c r="BK177" s="233">
        <f>ROUND(I177*H177,2)</f>
        <v>0</v>
      </c>
      <c r="BL177" s="24" t="s">
        <v>738</v>
      </c>
      <c r="BM177" s="24" t="s">
        <v>1551</v>
      </c>
    </row>
    <row r="178" s="13" customFormat="1">
      <c r="B178" s="276"/>
      <c r="C178" s="277"/>
      <c r="D178" s="234" t="s">
        <v>182</v>
      </c>
      <c r="E178" s="278" t="s">
        <v>80</v>
      </c>
      <c r="F178" s="279" t="s">
        <v>1411</v>
      </c>
      <c r="G178" s="277"/>
      <c r="H178" s="278" t="s">
        <v>80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182</v>
      </c>
      <c r="AU178" s="285" t="s">
        <v>92</v>
      </c>
      <c r="AV178" s="13" t="s">
        <v>90</v>
      </c>
      <c r="AW178" s="13" t="s">
        <v>44</v>
      </c>
      <c r="AX178" s="13" t="s">
        <v>82</v>
      </c>
      <c r="AY178" s="285" t="s">
        <v>157</v>
      </c>
    </row>
    <row r="179" s="11" customFormat="1">
      <c r="B179" s="237"/>
      <c r="C179" s="238"/>
      <c r="D179" s="234" t="s">
        <v>182</v>
      </c>
      <c r="E179" s="239" t="s">
        <v>80</v>
      </c>
      <c r="F179" s="240" t="s">
        <v>1552</v>
      </c>
      <c r="G179" s="238"/>
      <c r="H179" s="241">
        <v>149.625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182</v>
      </c>
      <c r="AU179" s="247" t="s">
        <v>92</v>
      </c>
      <c r="AV179" s="11" t="s">
        <v>92</v>
      </c>
      <c r="AW179" s="11" t="s">
        <v>44</v>
      </c>
      <c r="AX179" s="11" t="s">
        <v>82</v>
      </c>
      <c r="AY179" s="247" t="s">
        <v>157</v>
      </c>
    </row>
    <row r="180" s="13" customFormat="1">
      <c r="B180" s="276"/>
      <c r="C180" s="277"/>
      <c r="D180" s="234" t="s">
        <v>182</v>
      </c>
      <c r="E180" s="278" t="s">
        <v>80</v>
      </c>
      <c r="F180" s="279" t="s">
        <v>1413</v>
      </c>
      <c r="G180" s="277"/>
      <c r="H180" s="278" t="s">
        <v>80</v>
      </c>
      <c r="I180" s="280"/>
      <c r="J180" s="277"/>
      <c r="K180" s="277"/>
      <c r="L180" s="281"/>
      <c r="M180" s="282"/>
      <c r="N180" s="283"/>
      <c r="O180" s="283"/>
      <c r="P180" s="283"/>
      <c r="Q180" s="283"/>
      <c r="R180" s="283"/>
      <c r="S180" s="283"/>
      <c r="T180" s="284"/>
      <c r="AT180" s="285" t="s">
        <v>182</v>
      </c>
      <c r="AU180" s="285" t="s">
        <v>92</v>
      </c>
      <c r="AV180" s="13" t="s">
        <v>90</v>
      </c>
      <c r="AW180" s="13" t="s">
        <v>44</v>
      </c>
      <c r="AX180" s="13" t="s">
        <v>82</v>
      </c>
      <c r="AY180" s="285" t="s">
        <v>157</v>
      </c>
    </row>
    <row r="181" s="11" customFormat="1">
      <c r="B181" s="237"/>
      <c r="C181" s="238"/>
      <c r="D181" s="234" t="s">
        <v>182</v>
      </c>
      <c r="E181" s="239" t="s">
        <v>80</v>
      </c>
      <c r="F181" s="240" t="s">
        <v>1553</v>
      </c>
      <c r="G181" s="238"/>
      <c r="H181" s="241">
        <v>39.899999999999999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182</v>
      </c>
      <c r="AU181" s="247" t="s">
        <v>92</v>
      </c>
      <c r="AV181" s="11" t="s">
        <v>92</v>
      </c>
      <c r="AW181" s="11" t="s">
        <v>44</v>
      </c>
      <c r="AX181" s="11" t="s">
        <v>82</v>
      </c>
      <c r="AY181" s="247" t="s">
        <v>157</v>
      </c>
    </row>
    <row r="182" s="11" customFormat="1">
      <c r="B182" s="237"/>
      <c r="C182" s="238"/>
      <c r="D182" s="234" t="s">
        <v>182</v>
      </c>
      <c r="E182" s="239" t="s">
        <v>80</v>
      </c>
      <c r="F182" s="240" t="s">
        <v>1554</v>
      </c>
      <c r="G182" s="238"/>
      <c r="H182" s="241">
        <v>259.35000000000002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182</v>
      </c>
      <c r="AU182" s="247" t="s">
        <v>92</v>
      </c>
      <c r="AV182" s="11" t="s">
        <v>92</v>
      </c>
      <c r="AW182" s="11" t="s">
        <v>44</v>
      </c>
      <c r="AX182" s="11" t="s">
        <v>82</v>
      </c>
      <c r="AY182" s="247" t="s">
        <v>157</v>
      </c>
    </row>
    <row r="183" s="13" customFormat="1">
      <c r="B183" s="276"/>
      <c r="C183" s="277"/>
      <c r="D183" s="234" t="s">
        <v>182</v>
      </c>
      <c r="E183" s="278" t="s">
        <v>80</v>
      </c>
      <c r="F183" s="279" t="s">
        <v>1547</v>
      </c>
      <c r="G183" s="277"/>
      <c r="H183" s="278" t="s">
        <v>80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182</v>
      </c>
      <c r="AU183" s="285" t="s">
        <v>92</v>
      </c>
      <c r="AV183" s="13" t="s">
        <v>90</v>
      </c>
      <c r="AW183" s="13" t="s">
        <v>44</v>
      </c>
      <c r="AX183" s="13" t="s">
        <v>82</v>
      </c>
      <c r="AY183" s="285" t="s">
        <v>157</v>
      </c>
    </row>
    <row r="184" s="11" customFormat="1">
      <c r="B184" s="237"/>
      <c r="C184" s="238"/>
      <c r="D184" s="234" t="s">
        <v>182</v>
      </c>
      <c r="E184" s="239" t="s">
        <v>80</v>
      </c>
      <c r="F184" s="240" t="s">
        <v>1555</v>
      </c>
      <c r="G184" s="238"/>
      <c r="H184" s="241">
        <v>162.44999999999999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182</v>
      </c>
      <c r="AU184" s="247" t="s">
        <v>92</v>
      </c>
      <c r="AV184" s="11" t="s">
        <v>92</v>
      </c>
      <c r="AW184" s="11" t="s">
        <v>44</v>
      </c>
      <c r="AX184" s="11" t="s">
        <v>82</v>
      </c>
      <c r="AY184" s="247" t="s">
        <v>157</v>
      </c>
    </row>
    <row r="185" s="12" customFormat="1">
      <c r="B185" s="248"/>
      <c r="C185" s="249"/>
      <c r="D185" s="234" t="s">
        <v>182</v>
      </c>
      <c r="E185" s="250" t="s">
        <v>80</v>
      </c>
      <c r="F185" s="251" t="s">
        <v>183</v>
      </c>
      <c r="G185" s="249"/>
      <c r="H185" s="252">
        <v>611.32500000000005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92</v>
      </c>
      <c r="AV185" s="12" t="s">
        <v>177</v>
      </c>
      <c r="AW185" s="12" t="s">
        <v>44</v>
      </c>
      <c r="AX185" s="12" t="s">
        <v>90</v>
      </c>
      <c r="AY185" s="258" t="s">
        <v>157</v>
      </c>
    </row>
    <row r="186" s="10" customFormat="1" ht="37.44001" customHeight="1">
      <c r="B186" s="206"/>
      <c r="C186" s="207"/>
      <c r="D186" s="208" t="s">
        <v>81</v>
      </c>
      <c r="E186" s="209" t="s">
        <v>154</v>
      </c>
      <c r="F186" s="209" t="s">
        <v>155</v>
      </c>
      <c r="G186" s="207"/>
      <c r="H186" s="207"/>
      <c r="I186" s="210"/>
      <c r="J186" s="211">
        <f>BK186</f>
        <v>0</v>
      </c>
      <c r="K186" s="207"/>
      <c r="L186" s="212"/>
      <c r="M186" s="213"/>
      <c r="N186" s="214"/>
      <c r="O186" s="214"/>
      <c r="P186" s="215">
        <f>P187+P189</f>
        <v>0</v>
      </c>
      <c r="Q186" s="214"/>
      <c r="R186" s="215">
        <f>R187+R189</f>
        <v>0</v>
      </c>
      <c r="S186" s="214"/>
      <c r="T186" s="216">
        <f>T187+T189</f>
        <v>0</v>
      </c>
      <c r="AR186" s="217" t="s">
        <v>156</v>
      </c>
      <c r="AT186" s="218" t="s">
        <v>81</v>
      </c>
      <c r="AU186" s="218" t="s">
        <v>82</v>
      </c>
      <c r="AY186" s="217" t="s">
        <v>157</v>
      </c>
      <c r="BK186" s="219">
        <f>BK187+BK189</f>
        <v>0</v>
      </c>
    </row>
    <row r="187" s="10" customFormat="1" ht="19.92" customHeight="1">
      <c r="B187" s="206"/>
      <c r="C187" s="207"/>
      <c r="D187" s="208" t="s">
        <v>81</v>
      </c>
      <c r="E187" s="220" t="s">
        <v>158</v>
      </c>
      <c r="F187" s="220" t="s">
        <v>159</v>
      </c>
      <c r="G187" s="207"/>
      <c r="H187" s="207"/>
      <c r="I187" s="210"/>
      <c r="J187" s="221">
        <f>BK187</f>
        <v>0</v>
      </c>
      <c r="K187" s="207"/>
      <c r="L187" s="212"/>
      <c r="M187" s="213"/>
      <c r="N187" s="214"/>
      <c r="O187" s="214"/>
      <c r="P187" s="215">
        <f>P188</f>
        <v>0</v>
      </c>
      <c r="Q187" s="214"/>
      <c r="R187" s="215">
        <f>R188</f>
        <v>0</v>
      </c>
      <c r="S187" s="214"/>
      <c r="T187" s="216">
        <f>T188</f>
        <v>0</v>
      </c>
      <c r="AR187" s="217" t="s">
        <v>156</v>
      </c>
      <c r="AT187" s="218" t="s">
        <v>81</v>
      </c>
      <c r="AU187" s="218" t="s">
        <v>90</v>
      </c>
      <c r="AY187" s="217" t="s">
        <v>157</v>
      </c>
      <c r="BK187" s="219">
        <f>BK188</f>
        <v>0</v>
      </c>
    </row>
    <row r="188" s="1" customFormat="1" ht="16.5" customHeight="1">
      <c r="B188" s="47"/>
      <c r="C188" s="222" t="s">
        <v>564</v>
      </c>
      <c r="D188" s="222" t="s">
        <v>160</v>
      </c>
      <c r="E188" s="223" t="s">
        <v>169</v>
      </c>
      <c r="F188" s="224" t="s">
        <v>1556</v>
      </c>
      <c r="G188" s="225" t="s">
        <v>1557</v>
      </c>
      <c r="H188" s="226">
        <v>1</v>
      </c>
      <c r="I188" s="227"/>
      <c r="J188" s="228">
        <f>ROUND(I188*H188,2)</f>
        <v>0</v>
      </c>
      <c r="K188" s="224" t="s">
        <v>164</v>
      </c>
      <c r="L188" s="73"/>
      <c r="M188" s="229" t="s">
        <v>80</v>
      </c>
      <c r="N188" s="230" t="s">
        <v>52</v>
      </c>
      <c r="O188" s="48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4" t="s">
        <v>165</v>
      </c>
      <c r="AT188" s="24" t="s">
        <v>160</v>
      </c>
      <c r="AU188" s="24" t="s">
        <v>92</v>
      </c>
      <c r="AY188" s="24" t="s">
        <v>157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24" t="s">
        <v>90</v>
      </c>
      <c r="BK188" s="233">
        <f>ROUND(I188*H188,2)</f>
        <v>0</v>
      </c>
      <c r="BL188" s="24" t="s">
        <v>165</v>
      </c>
      <c r="BM188" s="24" t="s">
        <v>1558</v>
      </c>
    </row>
    <row r="189" s="10" customFormat="1" ht="29.88" customHeight="1">
      <c r="B189" s="206"/>
      <c r="C189" s="207"/>
      <c r="D189" s="208" t="s">
        <v>81</v>
      </c>
      <c r="E189" s="220" t="s">
        <v>235</v>
      </c>
      <c r="F189" s="220" t="s">
        <v>236</v>
      </c>
      <c r="G189" s="207"/>
      <c r="H189" s="207"/>
      <c r="I189" s="210"/>
      <c r="J189" s="221">
        <f>BK189</f>
        <v>0</v>
      </c>
      <c r="K189" s="207"/>
      <c r="L189" s="212"/>
      <c r="M189" s="213"/>
      <c r="N189" s="214"/>
      <c r="O189" s="214"/>
      <c r="P189" s="215">
        <f>SUM(P190:P192)</f>
        <v>0</v>
      </c>
      <c r="Q189" s="214"/>
      <c r="R189" s="215">
        <f>SUM(R190:R192)</f>
        <v>0</v>
      </c>
      <c r="S189" s="214"/>
      <c r="T189" s="216">
        <f>SUM(T190:T192)</f>
        <v>0</v>
      </c>
      <c r="AR189" s="217" t="s">
        <v>156</v>
      </c>
      <c r="AT189" s="218" t="s">
        <v>81</v>
      </c>
      <c r="AU189" s="218" t="s">
        <v>90</v>
      </c>
      <c r="AY189" s="217" t="s">
        <v>157</v>
      </c>
      <c r="BK189" s="219">
        <f>SUM(BK190:BK192)</f>
        <v>0</v>
      </c>
    </row>
    <row r="190" s="1" customFormat="1" ht="16.5" customHeight="1">
      <c r="B190" s="47"/>
      <c r="C190" s="222" t="s">
        <v>570</v>
      </c>
      <c r="D190" s="222" t="s">
        <v>160</v>
      </c>
      <c r="E190" s="223" t="s">
        <v>246</v>
      </c>
      <c r="F190" s="224" t="s">
        <v>1559</v>
      </c>
      <c r="G190" s="225" t="s">
        <v>1557</v>
      </c>
      <c r="H190" s="226">
        <v>1</v>
      </c>
      <c r="I190" s="227"/>
      <c r="J190" s="228">
        <f>ROUND(I190*H190,2)</f>
        <v>0</v>
      </c>
      <c r="K190" s="224" t="s">
        <v>164</v>
      </c>
      <c r="L190" s="73"/>
      <c r="M190" s="229" t="s">
        <v>80</v>
      </c>
      <c r="N190" s="230" t="s">
        <v>52</v>
      </c>
      <c r="O190" s="48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AR190" s="24" t="s">
        <v>165</v>
      </c>
      <c r="AT190" s="24" t="s">
        <v>160</v>
      </c>
      <c r="AU190" s="24" t="s">
        <v>92</v>
      </c>
      <c r="AY190" s="24" t="s">
        <v>157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24" t="s">
        <v>90</v>
      </c>
      <c r="BK190" s="233">
        <f>ROUND(I190*H190,2)</f>
        <v>0</v>
      </c>
      <c r="BL190" s="24" t="s">
        <v>165</v>
      </c>
      <c r="BM190" s="24" t="s">
        <v>1560</v>
      </c>
    </row>
    <row r="191" s="13" customFormat="1">
      <c r="B191" s="276"/>
      <c r="C191" s="277"/>
      <c r="D191" s="234" t="s">
        <v>182</v>
      </c>
      <c r="E191" s="278" t="s">
        <v>80</v>
      </c>
      <c r="F191" s="279" t="s">
        <v>1561</v>
      </c>
      <c r="G191" s="277"/>
      <c r="H191" s="278" t="s">
        <v>80</v>
      </c>
      <c r="I191" s="280"/>
      <c r="J191" s="277"/>
      <c r="K191" s="277"/>
      <c r="L191" s="281"/>
      <c r="M191" s="282"/>
      <c r="N191" s="283"/>
      <c r="O191" s="283"/>
      <c r="P191" s="283"/>
      <c r="Q191" s="283"/>
      <c r="R191" s="283"/>
      <c r="S191" s="283"/>
      <c r="T191" s="284"/>
      <c r="AT191" s="285" t="s">
        <v>182</v>
      </c>
      <c r="AU191" s="285" t="s">
        <v>92</v>
      </c>
      <c r="AV191" s="13" t="s">
        <v>90</v>
      </c>
      <c r="AW191" s="13" t="s">
        <v>44</v>
      </c>
      <c r="AX191" s="13" t="s">
        <v>82</v>
      </c>
      <c r="AY191" s="285" t="s">
        <v>157</v>
      </c>
    </row>
    <row r="192" s="11" customFormat="1">
      <c r="B192" s="237"/>
      <c r="C192" s="238"/>
      <c r="D192" s="234" t="s">
        <v>182</v>
      </c>
      <c r="E192" s="239" t="s">
        <v>80</v>
      </c>
      <c r="F192" s="240" t="s">
        <v>90</v>
      </c>
      <c r="G192" s="238"/>
      <c r="H192" s="241">
        <v>1</v>
      </c>
      <c r="I192" s="242"/>
      <c r="J192" s="238"/>
      <c r="K192" s="238"/>
      <c r="L192" s="243"/>
      <c r="M192" s="297"/>
      <c r="N192" s="298"/>
      <c r="O192" s="298"/>
      <c r="P192" s="298"/>
      <c r="Q192" s="298"/>
      <c r="R192" s="298"/>
      <c r="S192" s="298"/>
      <c r="T192" s="299"/>
      <c r="AT192" s="247" t="s">
        <v>182</v>
      </c>
      <c r="AU192" s="247" t="s">
        <v>92</v>
      </c>
      <c r="AV192" s="11" t="s">
        <v>92</v>
      </c>
      <c r="AW192" s="11" t="s">
        <v>44</v>
      </c>
      <c r="AX192" s="11" t="s">
        <v>90</v>
      </c>
      <c r="AY192" s="247" t="s">
        <v>157</v>
      </c>
    </row>
    <row r="193" s="1" customFormat="1" ht="6.96" customHeight="1">
      <c r="B193" s="68"/>
      <c r="C193" s="69"/>
      <c r="D193" s="69"/>
      <c r="E193" s="69"/>
      <c r="F193" s="69"/>
      <c r="G193" s="69"/>
      <c r="H193" s="69"/>
      <c r="I193" s="167"/>
      <c r="J193" s="69"/>
      <c r="K193" s="69"/>
      <c r="L193" s="73"/>
    </row>
  </sheetData>
  <sheetProtection sheet="1" autoFilter="0" formatColumns="0" formatRows="0" objects="1" scenarios="1" spinCount="100000" saltValue="oQmi7i09CdStV2tWFSSHvhSW8lxhVosbrn/4P+lL5+VNRdfJfc9dqUqX3Hewz0CoVRmlho7/dGkheZz0B0Q/Sg==" hashValue="F5BV+QHnaRy0XuUclEqi8fZ5Cnu3lw9J7cngGNa5hdbRNxNdesP7Q6+Be7VdrO1nJXG/e7Pb4ukozLlWtt6dCA==" algorithmName="SHA-512" password="CC35"/>
  <autoFilter ref="C85:K192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1562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ROUND(SUM(BE85:BE147), 2)</f>
        <v>0</v>
      </c>
      <c r="G30" s="48"/>
      <c r="H30" s="48"/>
      <c r="I30" s="159">
        <v>0.20999999999999999</v>
      </c>
      <c r="J30" s="158">
        <f>ROUND(ROUND((SUM(BE85:BE147)),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ROUND(SUM(BF85:BF147), 2)</f>
        <v>0</v>
      </c>
      <c r="G31" s="48"/>
      <c r="H31" s="48"/>
      <c r="I31" s="159">
        <v>0.14999999999999999</v>
      </c>
      <c r="J31" s="158">
        <f>ROUND(ROUND((SUM(BF85:BF147)),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ROUND(SUM(BG85:BG147),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ROUND(SUM(BH85:BH147),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ROUND(SUM(BI85:BI147),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431 - VO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J85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J86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J87</f>
        <v>0</v>
      </c>
      <c r="K58" s="191"/>
    </row>
    <row r="59" s="7" customFormat="1" ht="24.96" customHeight="1">
      <c r="B59" s="178"/>
      <c r="C59" s="179"/>
      <c r="D59" s="180" t="s">
        <v>364</v>
      </c>
      <c r="E59" s="181"/>
      <c r="F59" s="181"/>
      <c r="G59" s="181"/>
      <c r="H59" s="181"/>
      <c r="I59" s="182"/>
      <c r="J59" s="183">
        <f>J90</f>
        <v>0</v>
      </c>
      <c r="K59" s="184"/>
    </row>
    <row r="60" s="8" customFormat="1" ht="19.92" customHeight="1">
      <c r="B60" s="185"/>
      <c r="C60" s="186"/>
      <c r="D60" s="187" t="s">
        <v>1563</v>
      </c>
      <c r="E60" s="188"/>
      <c r="F60" s="188"/>
      <c r="G60" s="188"/>
      <c r="H60" s="188"/>
      <c r="I60" s="189"/>
      <c r="J60" s="190">
        <f>J91</f>
        <v>0</v>
      </c>
      <c r="K60" s="191"/>
    </row>
    <row r="61" s="7" customFormat="1" ht="24.96" customHeight="1">
      <c r="B61" s="178"/>
      <c r="C61" s="179"/>
      <c r="D61" s="180" t="s">
        <v>367</v>
      </c>
      <c r="E61" s="181"/>
      <c r="F61" s="181"/>
      <c r="G61" s="181"/>
      <c r="H61" s="181"/>
      <c r="I61" s="182"/>
      <c r="J61" s="183">
        <f>J111</f>
        <v>0</v>
      </c>
      <c r="K61" s="184"/>
    </row>
    <row r="62" s="8" customFormat="1" ht="19.92" customHeight="1">
      <c r="B62" s="185"/>
      <c r="C62" s="186"/>
      <c r="D62" s="187" t="s">
        <v>368</v>
      </c>
      <c r="E62" s="188"/>
      <c r="F62" s="188"/>
      <c r="G62" s="188"/>
      <c r="H62" s="188"/>
      <c r="I62" s="189"/>
      <c r="J62" s="190">
        <f>J112</f>
        <v>0</v>
      </c>
      <c r="K62" s="191"/>
    </row>
    <row r="63" s="8" customFormat="1" ht="19.92" customHeight="1">
      <c r="B63" s="185"/>
      <c r="C63" s="186"/>
      <c r="D63" s="187" t="s">
        <v>1409</v>
      </c>
      <c r="E63" s="188"/>
      <c r="F63" s="188"/>
      <c r="G63" s="188"/>
      <c r="H63" s="188"/>
      <c r="I63" s="189"/>
      <c r="J63" s="190">
        <f>J119</f>
        <v>0</v>
      </c>
      <c r="K63" s="191"/>
    </row>
    <row r="64" s="7" customFormat="1" ht="24.96" customHeight="1">
      <c r="B64" s="178"/>
      <c r="C64" s="179"/>
      <c r="D64" s="180" t="s">
        <v>133</v>
      </c>
      <c r="E64" s="181"/>
      <c r="F64" s="181"/>
      <c r="G64" s="181"/>
      <c r="H64" s="181"/>
      <c r="I64" s="182"/>
      <c r="J64" s="183">
        <f>J145</f>
        <v>0</v>
      </c>
      <c r="K64" s="184"/>
    </row>
    <row r="65" s="8" customFormat="1" ht="19.92" customHeight="1">
      <c r="B65" s="185"/>
      <c r="C65" s="186"/>
      <c r="D65" s="187" t="s">
        <v>134</v>
      </c>
      <c r="E65" s="188"/>
      <c r="F65" s="188"/>
      <c r="G65" s="188"/>
      <c r="H65" s="188"/>
      <c r="I65" s="189"/>
      <c r="J65" s="190">
        <f>J146</f>
        <v>0</v>
      </c>
      <c r="K65" s="191"/>
    </row>
    <row r="66" s="1" customFormat="1" ht="21.84" customHeight="1">
      <c r="B66" s="47"/>
      <c r="C66" s="48"/>
      <c r="D66" s="48"/>
      <c r="E66" s="48"/>
      <c r="F66" s="48"/>
      <c r="G66" s="48"/>
      <c r="H66" s="48"/>
      <c r="I66" s="145"/>
      <c r="J66" s="48"/>
      <c r="K66" s="52"/>
    </row>
    <row r="67" s="1" customFormat="1" ht="6.96" customHeight="1">
      <c r="B67" s="68"/>
      <c r="C67" s="69"/>
      <c r="D67" s="69"/>
      <c r="E67" s="69"/>
      <c r="F67" s="69"/>
      <c r="G67" s="69"/>
      <c r="H67" s="69"/>
      <c r="I67" s="167"/>
      <c r="J67" s="69"/>
      <c r="K67" s="70"/>
    </row>
    <row r="71" s="1" customFormat="1" ht="6.96" customHeight="1">
      <c r="B71" s="71"/>
      <c r="C71" s="72"/>
      <c r="D71" s="72"/>
      <c r="E71" s="72"/>
      <c r="F71" s="72"/>
      <c r="G71" s="72"/>
      <c r="H71" s="72"/>
      <c r="I71" s="170"/>
      <c r="J71" s="72"/>
      <c r="K71" s="72"/>
      <c r="L71" s="73"/>
    </row>
    <row r="72" s="1" customFormat="1" ht="36.96" customHeight="1">
      <c r="B72" s="47"/>
      <c r="C72" s="74" t="s">
        <v>140</v>
      </c>
      <c r="D72" s="75"/>
      <c r="E72" s="75"/>
      <c r="F72" s="75"/>
      <c r="G72" s="75"/>
      <c r="H72" s="75"/>
      <c r="I72" s="192"/>
      <c r="J72" s="75"/>
      <c r="K72" s="75"/>
      <c r="L72" s="73"/>
    </row>
    <row r="73" s="1" customFormat="1" ht="6.96" customHeight="1">
      <c r="B73" s="47"/>
      <c r="C73" s="75"/>
      <c r="D73" s="75"/>
      <c r="E73" s="75"/>
      <c r="F73" s="75"/>
      <c r="G73" s="75"/>
      <c r="H73" s="75"/>
      <c r="I73" s="192"/>
      <c r="J73" s="75"/>
      <c r="K73" s="75"/>
      <c r="L73" s="73"/>
    </row>
    <row r="74" s="1" customFormat="1" ht="14.4" customHeight="1">
      <c r="B74" s="47"/>
      <c r="C74" s="77" t="s">
        <v>18</v>
      </c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6.5" customHeight="1">
      <c r="B75" s="47"/>
      <c r="C75" s="75"/>
      <c r="D75" s="75"/>
      <c r="E75" s="193" t="str">
        <f>E7</f>
        <v>B062-Švehlova , oprava mostu č. akce 1022, Praha 15 - vypracování PD a zajištění IČ</v>
      </c>
      <c r="F75" s="77"/>
      <c r="G75" s="77"/>
      <c r="H75" s="77"/>
      <c r="I75" s="192"/>
      <c r="J75" s="75"/>
      <c r="K75" s="75"/>
      <c r="L75" s="73"/>
    </row>
    <row r="76" s="1" customFormat="1" ht="14.4" customHeight="1">
      <c r="B76" s="47"/>
      <c r="C76" s="77" t="s">
        <v>126</v>
      </c>
      <c r="D76" s="75"/>
      <c r="E76" s="75"/>
      <c r="F76" s="75"/>
      <c r="G76" s="75"/>
      <c r="H76" s="75"/>
      <c r="I76" s="192"/>
      <c r="J76" s="75"/>
      <c r="K76" s="75"/>
      <c r="L76" s="73"/>
    </row>
    <row r="77" s="1" customFormat="1" ht="17.25" customHeight="1">
      <c r="B77" s="47"/>
      <c r="C77" s="75"/>
      <c r="D77" s="75"/>
      <c r="E77" s="83" t="str">
        <f>E9</f>
        <v>SO 431 - VO</v>
      </c>
      <c r="F77" s="75"/>
      <c r="G77" s="75"/>
      <c r="H77" s="75"/>
      <c r="I77" s="192"/>
      <c r="J77" s="75"/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="1" customFormat="1" ht="18" customHeight="1">
      <c r="B79" s="47"/>
      <c r="C79" s="77" t="s">
        <v>24</v>
      </c>
      <c r="D79" s="75"/>
      <c r="E79" s="75"/>
      <c r="F79" s="194" t="str">
        <f>F12</f>
        <v>Praha</v>
      </c>
      <c r="G79" s="75"/>
      <c r="H79" s="75"/>
      <c r="I79" s="195" t="s">
        <v>26</v>
      </c>
      <c r="J79" s="86" t="str">
        <f>IF(J12="","",J12)</f>
        <v>8. 10. 2018</v>
      </c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92"/>
      <c r="J80" s="75"/>
      <c r="K80" s="75"/>
      <c r="L80" s="73"/>
    </row>
    <row r="81" s="1" customFormat="1">
      <c r="B81" s="47"/>
      <c r="C81" s="77" t="s">
        <v>32</v>
      </c>
      <c r="D81" s="75"/>
      <c r="E81" s="75"/>
      <c r="F81" s="194" t="str">
        <f>E15</f>
        <v>TSK hl. m. Prahy, a.s.</v>
      </c>
      <c r="G81" s="75"/>
      <c r="H81" s="75"/>
      <c r="I81" s="195" t="s">
        <v>40</v>
      </c>
      <c r="J81" s="194" t="str">
        <f>E21</f>
        <v>Pontex, spol. s r.o.</v>
      </c>
      <c r="K81" s="75"/>
      <c r="L81" s="73"/>
    </row>
    <row r="82" s="1" customFormat="1" ht="14.4" customHeight="1">
      <c r="B82" s="47"/>
      <c r="C82" s="77" t="s">
        <v>38</v>
      </c>
      <c r="D82" s="75"/>
      <c r="E82" s="75"/>
      <c r="F82" s="194" t="str">
        <f>IF(E18="","",E18)</f>
        <v/>
      </c>
      <c r="G82" s="75"/>
      <c r="H82" s="75"/>
      <c r="I82" s="192"/>
      <c r="J82" s="75"/>
      <c r="K82" s="75"/>
      <c r="L82" s="73"/>
    </row>
    <row r="83" s="1" customFormat="1" ht="10.32" customHeight="1">
      <c r="B83" s="47"/>
      <c r="C83" s="75"/>
      <c r="D83" s="75"/>
      <c r="E83" s="75"/>
      <c r="F83" s="75"/>
      <c r="G83" s="75"/>
      <c r="H83" s="75"/>
      <c r="I83" s="192"/>
      <c r="J83" s="75"/>
      <c r="K83" s="75"/>
      <c r="L83" s="73"/>
    </row>
    <row r="84" s="9" customFormat="1" ht="29.28" customHeight="1">
      <c r="B84" s="196"/>
      <c r="C84" s="197" t="s">
        <v>141</v>
      </c>
      <c r="D84" s="198" t="s">
        <v>66</v>
      </c>
      <c r="E84" s="198" t="s">
        <v>62</v>
      </c>
      <c r="F84" s="198" t="s">
        <v>142</v>
      </c>
      <c r="G84" s="198" t="s">
        <v>143</v>
      </c>
      <c r="H84" s="198" t="s">
        <v>144</v>
      </c>
      <c r="I84" s="199" t="s">
        <v>145</v>
      </c>
      <c r="J84" s="198" t="s">
        <v>130</v>
      </c>
      <c r="K84" s="200" t="s">
        <v>146</v>
      </c>
      <c r="L84" s="201"/>
      <c r="M84" s="103" t="s">
        <v>147</v>
      </c>
      <c r="N84" s="104" t="s">
        <v>51</v>
      </c>
      <c r="O84" s="104" t="s">
        <v>148</v>
      </c>
      <c r="P84" s="104" t="s">
        <v>149</v>
      </c>
      <c r="Q84" s="104" t="s">
        <v>150</v>
      </c>
      <c r="R84" s="104" t="s">
        <v>151</v>
      </c>
      <c r="S84" s="104" t="s">
        <v>152</v>
      </c>
      <c r="T84" s="105" t="s">
        <v>153</v>
      </c>
    </row>
    <row r="85" s="1" customFormat="1" ht="29.28" customHeight="1">
      <c r="B85" s="47"/>
      <c r="C85" s="109" t="s">
        <v>131</v>
      </c>
      <c r="D85" s="75"/>
      <c r="E85" s="75"/>
      <c r="F85" s="75"/>
      <c r="G85" s="75"/>
      <c r="H85" s="75"/>
      <c r="I85" s="192"/>
      <c r="J85" s="202">
        <f>BK85</f>
        <v>0</v>
      </c>
      <c r="K85" s="75"/>
      <c r="L85" s="73"/>
      <c r="M85" s="106"/>
      <c r="N85" s="107"/>
      <c r="O85" s="107"/>
      <c r="P85" s="203">
        <f>P86+P90+P111+P145</f>
        <v>0</v>
      </c>
      <c r="Q85" s="107"/>
      <c r="R85" s="203">
        <f>R86+R90+R111+R145</f>
        <v>31.963132800000004</v>
      </c>
      <c r="S85" s="107"/>
      <c r="T85" s="204">
        <f>T86+T90+T111+T145</f>
        <v>0</v>
      </c>
      <c r="AT85" s="24" t="s">
        <v>81</v>
      </c>
      <c r="AU85" s="24" t="s">
        <v>132</v>
      </c>
      <c r="BK85" s="205">
        <f>BK86+BK90+BK111+BK145</f>
        <v>0</v>
      </c>
    </row>
    <row r="86" s="10" customFormat="1" ht="37.44001" customHeight="1">
      <c r="B86" s="206"/>
      <c r="C86" s="207"/>
      <c r="D86" s="208" t="s">
        <v>81</v>
      </c>
      <c r="E86" s="209" t="s">
        <v>276</v>
      </c>
      <c r="F86" s="209" t="s">
        <v>277</v>
      </c>
      <c r="G86" s="207"/>
      <c r="H86" s="207"/>
      <c r="I86" s="210"/>
      <c r="J86" s="211">
        <f>BK86</f>
        <v>0</v>
      </c>
      <c r="K86" s="207"/>
      <c r="L86" s="212"/>
      <c r="M86" s="213"/>
      <c r="N86" s="214"/>
      <c r="O86" s="214"/>
      <c r="P86" s="215">
        <f>P87</f>
        <v>0</v>
      </c>
      <c r="Q86" s="214"/>
      <c r="R86" s="215">
        <f>R87</f>
        <v>0</v>
      </c>
      <c r="S86" s="214"/>
      <c r="T86" s="216">
        <f>T87</f>
        <v>0</v>
      </c>
      <c r="AR86" s="217" t="s">
        <v>90</v>
      </c>
      <c r="AT86" s="218" t="s">
        <v>81</v>
      </c>
      <c r="AU86" s="218" t="s">
        <v>82</v>
      </c>
      <c r="AY86" s="217" t="s">
        <v>157</v>
      </c>
      <c r="BK86" s="219">
        <f>BK87</f>
        <v>0</v>
      </c>
    </row>
    <row r="87" s="10" customFormat="1" ht="19.92" customHeight="1">
      <c r="B87" s="206"/>
      <c r="C87" s="207"/>
      <c r="D87" s="208" t="s">
        <v>81</v>
      </c>
      <c r="E87" s="220" t="s">
        <v>90</v>
      </c>
      <c r="F87" s="220" t="s">
        <v>278</v>
      </c>
      <c r="G87" s="207"/>
      <c r="H87" s="207"/>
      <c r="I87" s="210"/>
      <c r="J87" s="221">
        <f>BK87</f>
        <v>0</v>
      </c>
      <c r="K87" s="207"/>
      <c r="L87" s="212"/>
      <c r="M87" s="213"/>
      <c r="N87" s="214"/>
      <c r="O87" s="214"/>
      <c r="P87" s="215">
        <f>SUM(P88:P89)</f>
        <v>0</v>
      </c>
      <c r="Q87" s="214"/>
      <c r="R87" s="215">
        <f>SUM(R88:R89)</f>
        <v>0</v>
      </c>
      <c r="S87" s="214"/>
      <c r="T87" s="216">
        <f>SUM(T88:T89)</f>
        <v>0</v>
      </c>
      <c r="AR87" s="217" t="s">
        <v>90</v>
      </c>
      <c r="AT87" s="218" t="s">
        <v>81</v>
      </c>
      <c r="AU87" s="218" t="s">
        <v>90</v>
      </c>
      <c r="AY87" s="217" t="s">
        <v>157</v>
      </c>
      <c r="BK87" s="219">
        <f>SUM(BK88:BK89)</f>
        <v>0</v>
      </c>
    </row>
    <row r="88" s="1" customFormat="1" ht="25.5" customHeight="1">
      <c r="B88" s="47"/>
      <c r="C88" s="222" t="s">
        <v>90</v>
      </c>
      <c r="D88" s="222" t="s">
        <v>160</v>
      </c>
      <c r="E88" s="223" t="s">
        <v>618</v>
      </c>
      <c r="F88" s="224" t="s">
        <v>619</v>
      </c>
      <c r="G88" s="225" t="s">
        <v>505</v>
      </c>
      <c r="H88" s="226">
        <v>17.640000000000001</v>
      </c>
      <c r="I88" s="227"/>
      <c r="J88" s="228">
        <f>ROUND(I88*H88,2)</f>
        <v>0</v>
      </c>
      <c r="K88" s="224" t="s">
        <v>164</v>
      </c>
      <c r="L88" s="73"/>
      <c r="M88" s="229" t="s">
        <v>80</v>
      </c>
      <c r="N88" s="230" t="s">
        <v>52</v>
      </c>
      <c r="O88" s="48"/>
      <c r="P88" s="231">
        <f>O88*H88</f>
        <v>0</v>
      </c>
      <c r="Q88" s="231">
        <v>0</v>
      </c>
      <c r="R88" s="231">
        <f>Q88*H88</f>
        <v>0</v>
      </c>
      <c r="S88" s="231">
        <v>0</v>
      </c>
      <c r="T88" s="232">
        <f>S88*H88</f>
        <v>0</v>
      </c>
      <c r="AR88" s="24" t="s">
        <v>177</v>
      </c>
      <c r="AT88" s="24" t="s">
        <v>160</v>
      </c>
      <c r="AU88" s="24" t="s">
        <v>92</v>
      </c>
      <c r="AY88" s="24" t="s">
        <v>157</v>
      </c>
      <c r="BE88" s="233">
        <f>IF(N88="základní",J88,0)</f>
        <v>0</v>
      </c>
      <c r="BF88" s="233">
        <f>IF(N88="snížená",J88,0)</f>
        <v>0</v>
      </c>
      <c r="BG88" s="233">
        <f>IF(N88="zákl. přenesená",J88,0)</f>
        <v>0</v>
      </c>
      <c r="BH88" s="233">
        <f>IF(N88="sníž. přenesená",J88,0)</f>
        <v>0</v>
      </c>
      <c r="BI88" s="233">
        <f>IF(N88="nulová",J88,0)</f>
        <v>0</v>
      </c>
      <c r="BJ88" s="24" t="s">
        <v>90</v>
      </c>
      <c r="BK88" s="233">
        <f>ROUND(I88*H88,2)</f>
        <v>0</v>
      </c>
      <c r="BL88" s="24" t="s">
        <v>177</v>
      </c>
      <c r="BM88" s="24" t="s">
        <v>1564</v>
      </c>
    </row>
    <row r="89" s="11" customFormat="1">
      <c r="B89" s="237"/>
      <c r="C89" s="238"/>
      <c r="D89" s="234" t="s">
        <v>182</v>
      </c>
      <c r="E89" s="239" t="s">
        <v>80</v>
      </c>
      <c r="F89" s="240" t="s">
        <v>1565</v>
      </c>
      <c r="G89" s="238"/>
      <c r="H89" s="241">
        <v>17.640000000000001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AT89" s="247" t="s">
        <v>182</v>
      </c>
      <c r="AU89" s="247" t="s">
        <v>92</v>
      </c>
      <c r="AV89" s="11" t="s">
        <v>92</v>
      </c>
      <c r="AW89" s="11" t="s">
        <v>44</v>
      </c>
      <c r="AX89" s="11" t="s">
        <v>90</v>
      </c>
      <c r="AY89" s="247" t="s">
        <v>157</v>
      </c>
    </row>
    <row r="90" s="10" customFormat="1" ht="37.44001" customHeight="1">
      <c r="B90" s="206"/>
      <c r="C90" s="207"/>
      <c r="D90" s="208" t="s">
        <v>81</v>
      </c>
      <c r="E90" s="209" t="s">
        <v>1255</v>
      </c>
      <c r="F90" s="209" t="s">
        <v>1256</v>
      </c>
      <c r="G90" s="207"/>
      <c r="H90" s="207"/>
      <c r="I90" s="210"/>
      <c r="J90" s="211">
        <f>BK90</f>
        <v>0</v>
      </c>
      <c r="K90" s="207"/>
      <c r="L90" s="212"/>
      <c r="M90" s="213"/>
      <c r="N90" s="214"/>
      <c r="O90" s="214"/>
      <c r="P90" s="215">
        <f>P91</f>
        <v>0</v>
      </c>
      <c r="Q90" s="214"/>
      <c r="R90" s="215">
        <f>R91</f>
        <v>0.26286750000000003</v>
      </c>
      <c r="S90" s="214"/>
      <c r="T90" s="216">
        <f>T91</f>
        <v>0</v>
      </c>
      <c r="AR90" s="217" t="s">
        <v>92</v>
      </c>
      <c r="AT90" s="218" t="s">
        <v>81</v>
      </c>
      <c r="AU90" s="218" t="s">
        <v>82</v>
      </c>
      <c r="AY90" s="217" t="s">
        <v>157</v>
      </c>
      <c r="BK90" s="219">
        <f>BK91</f>
        <v>0</v>
      </c>
    </row>
    <row r="91" s="10" customFormat="1" ht="19.92" customHeight="1">
      <c r="B91" s="206"/>
      <c r="C91" s="207"/>
      <c r="D91" s="208" t="s">
        <v>81</v>
      </c>
      <c r="E91" s="220" t="s">
        <v>1566</v>
      </c>
      <c r="F91" s="220" t="s">
        <v>1567</v>
      </c>
      <c r="G91" s="207"/>
      <c r="H91" s="207"/>
      <c r="I91" s="210"/>
      <c r="J91" s="221">
        <f>BK91</f>
        <v>0</v>
      </c>
      <c r="K91" s="207"/>
      <c r="L91" s="212"/>
      <c r="M91" s="213"/>
      <c r="N91" s="214"/>
      <c r="O91" s="214"/>
      <c r="P91" s="215">
        <f>SUM(P92:P110)</f>
        <v>0</v>
      </c>
      <c r="Q91" s="214"/>
      <c r="R91" s="215">
        <f>SUM(R92:R110)</f>
        <v>0.26286750000000003</v>
      </c>
      <c r="S91" s="214"/>
      <c r="T91" s="216">
        <f>SUM(T92:T110)</f>
        <v>0</v>
      </c>
      <c r="AR91" s="217" t="s">
        <v>92</v>
      </c>
      <c r="AT91" s="218" t="s">
        <v>81</v>
      </c>
      <c r="AU91" s="218" t="s">
        <v>90</v>
      </c>
      <c r="AY91" s="217" t="s">
        <v>157</v>
      </c>
      <c r="BK91" s="219">
        <f>SUM(BK92:BK110)</f>
        <v>0</v>
      </c>
    </row>
    <row r="92" s="1" customFormat="1" ht="38.25" customHeight="1">
      <c r="B92" s="47"/>
      <c r="C92" s="222" t="s">
        <v>92</v>
      </c>
      <c r="D92" s="222" t="s">
        <v>160</v>
      </c>
      <c r="E92" s="223" t="s">
        <v>1568</v>
      </c>
      <c r="F92" s="224" t="s">
        <v>1569</v>
      </c>
      <c r="G92" s="225" t="s">
        <v>281</v>
      </c>
      <c r="H92" s="226">
        <v>133.34999999999999</v>
      </c>
      <c r="I92" s="227"/>
      <c r="J92" s="228">
        <f>ROUND(I92*H92,2)</f>
        <v>0</v>
      </c>
      <c r="K92" s="224" t="s">
        <v>164</v>
      </c>
      <c r="L92" s="73"/>
      <c r="M92" s="229" t="s">
        <v>80</v>
      </c>
      <c r="N92" s="230" t="s">
        <v>52</v>
      </c>
      <c r="O92" s="48"/>
      <c r="P92" s="231">
        <f>O92*H92</f>
        <v>0</v>
      </c>
      <c r="Q92" s="231">
        <v>0</v>
      </c>
      <c r="R92" s="231">
        <f>Q92*H92</f>
        <v>0</v>
      </c>
      <c r="S92" s="231">
        <v>0</v>
      </c>
      <c r="T92" s="232">
        <f>S92*H92</f>
        <v>0</v>
      </c>
      <c r="AR92" s="24" t="s">
        <v>231</v>
      </c>
      <c r="AT92" s="24" t="s">
        <v>160</v>
      </c>
      <c r="AU92" s="24" t="s">
        <v>92</v>
      </c>
      <c r="AY92" s="24" t="s">
        <v>157</v>
      </c>
      <c r="BE92" s="233">
        <f>IF(N92="základní",J92,0)</f>
        <v>0</v>
      </c>
      <c r="BF92" s="233">
        <f>IF(N92="snížená",J92,0)</f>
        <v>0</v>
      </c>
      <c r="BG92" s="233">
        <f>IF(N92="zákl. přenesená",J92,0)</f>
        <v>0</v>
      </c>
      <c r="BH92" s="233">
        <f>IF(N92="sníž. přenesená",J92,0)</f>
        <v>0</v>
      </c>
      <c r="BI92" s="233">
        <f>IF(N92="nulová",J92,0)</f>
        <v>0</v>
      </c>
      <c r="BJ92" s="24" t="s">
        <v>90</v>
      </c>
      <c r="BK92" s="233">
        <f>ROUND(I92*H92,2)</f>
        <v>0</v>
      </c>
      <c r="BL92" s="24" t="s">
        <v>231</v>
      </c>
      <c r="BM92" s="24" t="s">
        <v>1570</v>
      </c>
    </row>
    <row r="93" s="11" customFormat="1">
      <c r="B93" s="237"/>
      <c r="C93" s="238"/>
      <c r="D93" s="234" t="s">
        <v>182</v>
      </c>
      <c r="E93" s="239" t="s">
        <v>80</v>
      </c>
      <c r="F93" s="240" t="s">
        <v>1571</v>
      </c>
      <c r="G93" s="238"/>
      <c r="H93" s="241">
        <v>133.34999999999999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182</v>
      </c>
      <c r="AU93" s="247" t="s">
        <v>92</v>
      </c>
      <c r="AV93" s="11" t="s">
        <v>92</v>
      </c>
      <c r="AW93" s="11" t="s">
        <v>44</v>
      </c>
      <c r="AX93" s="11" t="s">
        <v>90</v>
      </c>
      <c r="AY93" s="247" t="s">
        <v>157</v>
      </c>
    </row>
    <row r="94" s="1" customFormat="1" ht="16.5" customHeight="1">
      <c r="B94" s="47"/>
      <c r="C94" s="263" t="s">
        <v>172</v>
      </c>
      <c r="D94" s="263" t="s">
        <v>309</v>
      </c>
      <c r="E94" s="264" t="s">
        <v>1572</v>
      </c>
      <c r="F94" s="265" t="s">
        <v>1573</v>
      </c>
      <c r="G94" s="266" t="s">
        <v>281</v>
      </c>
      <c r="H94" s="267">
        <v>133.34999999999999</v>
      </c>
      <c r="I94" s="268"/>
      <c r="J94" s="269">
        <f>ROUND(I94*H94,2)</f>
        <v>0</v>
      </c>
      <c r="K94" s="265" t="s">
        <v>164</v>
      </c>
      <c r="L94" s="270"/>
      <c r="M94" s="271" t="s">
        <v>80</v>
      </c>
      <c r="N94" s="272" t="s">
        <v>52</v>
      </c>
      <c r="O94" s="48"/>
      <c r="P94" s="231">
        <f>O94*H94</f>
        <v>0</v>
      </c>
      <c r="Q94" s="231">
        <v>0.00157</v>
      </c>
      <c r="R94" s="231">
        <f>Q94*H94</f>
        <v>0.2093595</v>
      </c>
      <c r="S94" s="231">
        <v>0</v>
      </c>
      <c r="T94" s="232">
        <f>S94*H94</f>
        <v>0</v>
      </c>
      <c r="AR94" s="24" t="s">
        <v>1274</v>
      </c>
      <c r="AT94" s="24" t="s">
        <v>309</v>
      </c>
      <c r="AU94" s="24" t="s">
        <v>92</v>
      </c>
      <c r="AY94" s="24" t="s">
        <v>157</v>
      </c>
      <c r="BE94" s="233">
        <f>IF(N94="základní",J94,0)</f>
        <v>0</v>
      </c>
      <c r="BF94" s="233">
        <f>IF(N94="snížená",J94,0)</f>
        <v>0</v>
      </c>
      <c r="BG94" s="233">
        <f>IF(N94="zákl. přenesená",J94,0)</f>
        <v>0</v>
      </c>
      <c r="BH94" s="233">
        <f>IF(N94="sníž. přenesená",J94,0)</f>
        <v>0</v>
      </c>
      <c r="BI94" s="233">
        <f>IF(N94="nulová",J94,0)</f>
        <v>0</v>
      </c>
      <c r="BJ94" s="24" t="s">
        <v>90</v>
      </c>
      <c r="BK94" s="233">
        <f>ROUND(I94*H94,2)</f>
        <v>0</v>
      </c>
      <c r="BL94" s="24" t="s">
        <v>231</v>
      </c>
      <c r="BM94" s="24" t="s">
        <v>1574</v>
      </c>
    </row>
    <row r="95" s="11" customFormat="1">
      <c r="B95" s="237"/>
      <c r="C95" s="238"/>
      <c r="D95" s="234" t="s">
        <v>182</v>
      </c>
      <c r="E95" s="238"/>
      <c r="F95" s="240" t="s">
        <v>1575</v>
      </c>
      <c r="G95" s="238"/>
      <c r="H95" s="241">
        <v>133.34999999999999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182</v>
      </c>
      <c r="AU95" s="247" t="s">
        <v>92</v>
      </c>
      <c r="AV95" s="11" t="s">
        <v>92</v>
      </c>
      <c r="AW95" s="11" t="s">
        <v>6</v>
      </c>
      <c r="AX95" s="11" t="s">
        <v>90</v>
      </c>
      <c r="AY95" s="247" t="s">
        <v>157</v>
      </c>
    </row>
    <row r="96" s="1" customFormat="1" ht="25.5" customHeight="1">
      <c r="B96" s="47"/>
      <c r="C96" s="222" t="s">
        <v>177</v>
      </c>
      <c r="D96" s="222" t="s">
        <v>160</v>
      </c>
      <c r="E96" s="223" t="s">
        <v>1576</v>
      </c>
      <c r="F96" s="224" t="s">
        <v>1577</v>
      </c>
      <c r="G96" s="225" t="s">
        <v>281</v>
      </c>
      <c r="H96" s="226">
        <v>51.450000000000003</v>
      </c>
      <c r="I96" s="227"/>
      <c r="J96" s="228">
        <f>ROUND(I96*H96,2)</f>
        <v>0</v>
      </c>
      <c r="K96" s="224" t="s">
        <v>164</v>
      </c>
      <c r="L96" s="73"/>
      <c r="M96" s="229" t="s">
        <v>80</v>
      </c>
      <c r="N96" s="230" t="s">
        <v>52</v>
      </c>
      <c r="O96" s="48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AR96" s="24" t="s">
        <v>231</v>
      </c>
      <c r="AT96" s="24" t="s">
        <v>160</v>
      </c>
      <c r="AU96" s="24" t="s">
        <v>92</v>
      </c>
      <c r="AY96" s="24" t="s">
        <v>157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90</v>
      </c>
      <c r="BK96" s="233">
        <f>ROUND(I96*H96,2)</f>
        <v>0</v>
      </c>
      <c r="BL96" s="24" t="s">
        <v>231</v>
      </c>
      <c r="BM96" s="24" t="s">
        <v>1578</v>
      </c>
    </row>
    <row r="97" s="11" customFormat="1">
      <c r="B97" s="237"/>
      <c r="C97" s="238"/>
      <c r="D97" s="234" t="s">
        <v>182</v>
      </c>
      <c r="E97" s="239" t="s">
        <v>80</v>
      </c>
      <c r="F97" s="240" t="s">
        <v>1579</v>
      </c>
      <c r="G97" s="238"/>
      <c r="H97" s="241">
        <v>51.450000000000003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182</v>
      </c>
      <c r="AU97" s="247" t="s">
        <v>92</v>
      </c>
      <c r="AV97" s="11" t="s">
        <v>92</v>
      </c>
      <c r="AW97" s="11" t="s">
        <v>44</v>
      </c>
      <c r="AX97" s="11" t="s">
        <v>90</v>
      </c>
      <c r="AY97" s="247" t="s">
        <v>157</v>
      </c>
    </row>
    <row r="98" s="1" customFormat="1" ht="16.5" customHeight="1">
      <c r="B98" s="47"/>
      <c r="C98" s="263" t="s">
        <v>156</v>
      </c>
      <c r="D98" s="263" t="s">
        <v>309</v>
      </c>
      <c r="E98" s="264" t="s">
        <v>1580</v>
      </c>
      <c r="F98" s="265" t="s">
        <v>1581</v>
      </c>
      <c r="G98" s="266" t="s">
        <v>281</v>
      </c>
      <c r="H98" s="267">
        <v>51.450000000000003</v>
      </c>
      <c r="I98" s="268"/>
      <c r="J98" s="269">
        <f>ROUND(I98*H98,2)</f>
        <v>0</v>
      </c>
      <c r="K98" s="265" t="s">
        <v>164</v>
      </c>
      <c r="L98" s="270"/>
      <c r="M98" s="271" t="s">
        <v>80</v>
      </c>
      <c r="N98" s="272" t="s">
        <v>52</v>
      </c>
      <c r="O98" s="48"/>
      <c r="P98" s="231">
        <f>O98*H98</f>
        <v>0</v>
      </c>
      <c r="Q98" s="231">
        <v>0.0010399999999999999</v>
      </c>
      <c r="R98" s="231">
        <f>Q98*H98</f>
        <v>0.053508</v>
      </c>
      <c r="S98" s="231">
        <v>0</v>
      </c>
      <c r="T98" s="232">
        <f>S98*H98</f>
        <v>0</v>
      </c>
      <c r="AR98" s="24" t="s">
        <v>1274</v>
      </c>
      <c r="AT98" s="24" t="s">
        <v>309</v>
      </c>
      <c r="AU98" s="24" t="s">
        <v>92</v>
      </c>
      <c r="AY98" s="24" t="s">
        <v>157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90</v>
      </c>
      <c r="BK98" s="233">
        <f>ROUND(I98*H98,2)</f>
        <v>0</v>
      </c>
      <c r="BL98" s="24" t="s">
        <v>231</v>
      </c>
      <c r="BM98" s="24" t="s">
        <v>1582</v>
      </c>
    </row>
    <row r="99" s="1" customFormat="1" ht="25.5" customHeight="1">
      <c r="B99" s="47"/>
      <c r="C99" s="222" t="s">
        <v>188</v>
      </c>
      <c r="D99" s="222" t="s">
        <v>160</v>
      </c>
      <c r="E99" s="223" t="s">
        <v>1583</v>
      </c>
      <c r="F99" s="224" t="s">
        <v>1584</v>
      </c>
      <c r="G99" s="225" t="s">
        <v>305</v>
      </c>
      <c r="H99" s="226">
        <v>5</v>
      </c>
      <c r="I99" s="227"/>
      <c r="J99" s="228">
        <f>ROUND(I99*H99,2)</f>
        <v>0</v>
      </c>
      <c r="K99" s="224" t="s">
        <v>164</v>
      </c>
      <c r="L99" s="73"/>
      <c r="M99" s="229" t="s">
        <v>80</v>
      </c>
      <c r="N99" s="230" t="s">
        <v>52</v>
      </c>
      <c r="O99" s="48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AR99" s="24" t="s">
        <v>231</v>
      </c>
      <c r="AT99" s="24" t="s">
        <v>160</v>
      </c>
      <c r="AU99" s="24" t="s">
        <v>92</v>
      </c>
      <c r="AY99" s="24" t="s">
        <v>157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90</v>
      </c>
      <c r="BK99" s="233">
        <f>ROUND(I99*H99,2)</f>
        <v>0</v>
      </c>
      <c r="BL99" s="24" t="s">
        <v>231</v>
      </c>
      <c r="BM99" s="24" t="s">
        <v>1585</v>
      </c>
    </row>
    <row r="100" s="1" customFormat="1" ht="25.5" customHeight="1">
      <c r="B100" s="47"/>
      <c r="C100" s="222" t="s">
        <v>194</v>
      </c>
      <c r="D100" s="222" t="s">
        <v>160</v>
      </c>
      <c r="E100" s="223" t="s">
        <v>1586</v>
      </c>
      <c r="F100" s="224" t="s">
        <v>1587</v>
      </c>
      <c r="G100" s="225" t="s">
        <v>305</v>
      </c>
      <c r="H100" s="226">
        <v>1</v>
      </c>
      <c r="I100" s="227"/>
      <c r="J100" s="228">
        <f>ROUND(I100*H100,2)</f>
        <v>0</v>
      </c>
      <c r="K100" s="224" t="s">
        <v>164</v>
      </c>
      <c r="L100" s="73"/>
      <c r="M100" s="229" t="s">
        <v>80</v>
      </c>
      <c r="N100" s="230" t="s">
        <v>52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AR100" s="24" t="s">
        <v>231</v>
      </c>
      <c r="AT100" s="24" t="s">
        <v>160</v>
      </c>
      <c r="AU100" s="24" t="s">
        <v>92</v>
      </c>
      <c r="AY100" s="24" t="s">
        <v>157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90</v>
      </c>
      <c r="BK100" s="233">
        <f>ROUND(I100*H100,2)</f>
        <v>0</v>
      </c>
      <c r="BL100" s="24" t="s">
        <v>231</v>
      </c>
      <c r="BM100" s="24" t="s">
        <v>1588</v>
      </c>
    </row>
    <row r="101" s="1" customFormat="1" ht="16.5" customHeight="1">
      <c r="B101" s="47"/>
      <c r="C101" s="263" t="s">
        <v>199</v>
      </c>
      <c r="D101" s="263" t="s">
        <v>309</v>
      </c>
      <c r="E101" s="264" t="s">
        <v>1589</v>
      </c>
      <c r="F101" s="265" t="s">
        <v>1590</v>
      </c>
      <c r="G101" s="266" t="s">
        <v>305</v>
      </c>
      <c r="H101" s="267">
        <v>6</v>
      </c>
      <c r="I101" s="268"/>
      <c r="J101" s="269">
        <f>ROUND(I101*H101,2)</f>
        <v>0</v>
      </c>
      <c r="K101" s="265" t="s">
        <v>80</v>
      </c>
      <c r="L101" s="270"/>
      <c r="M101" s="271" t="s">
        <v>80</v>
      </c>
      <c r="N101" s="272" t="s">
        <v>52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1274</v>
      </c>
      <c r="AT101" s="24" t="s">
        <v>309</v>
      </c>
      <c r="AU101" s="24" t="s">
        <v>92</v>
      </c>
      <c r="AY101" s="24" t="s">
        <v>157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90</v>
      </c>
      <c r="BK101" s="233">
        <f>ROUND(I101*H101,2)</f>
        <v>0</v>
      </c>
      <c r="BL101" s="24" t="s">
        <v>231</v>
      </c>
      <c r="BM101" s="24" t="s">
        <v>1591</v>
      </c>
    </row>
    <row r="102" s="1" customFormat="1">
      <c r="B102" s="47"/>
      <c r="C102" s="75"/>
      <c r="D102" s="234" t="s">
        <v>167</v>
      </c>
      <c r="E102" s="75"/>
      <c r="F102" s="235" t="s">
        <v>1592</v>
      </c>
      <c r="G102" s="75"/>
      <c r="H102" s="75"/>
      <c r="I102" s="192"/>
      <c r="J102" s="75"/>
      <c r="K102" s="75"/>
      <c r="L102" s="73"/>
      <c r="M102" s="236"/>
      <c r="N102" s="48"/>
      <c r="O102" s="48"/>
      <c r="P102" s="48"/>
      <c r="Q102" s="48"/>
      <c r="R102" s="48"/>
      <c r="S102" s="48"/>
      <c r="T102" s="96"/>
      <c r="AT102" s="24" t="s">
        <v>167</v>
      </c>
      <c r="AU102" s="24" t="s">
        <v>92</v>
      </c>
    </row>
    <row r="103" s="1" customFormat="1" ht="25.5" customHeight="1">
      <c r="B103" s="47"/>
      <c r="C103" s="222" t="s">
        <v>203</v>
      </c>
      <c r="D103" s="222" t="s">
        <v>160</v>
      </c>
      <c r="E103" s="223" t="s">
        <v>1593</v>
      </c>
      <c r="F103" s="224" t="s">
        <v>1594</v>
      </c>
      <c r="G103" s="225" t="s">
        <v>305</v>
      </c>
      <c r="H103" s="226">
        <v>2</v>
      </c>
      <c r="I103" s="227"/>
      <c r="J103" s="228">
        <f>ROUND(I103*H103,2)</f>
        <v>0</v>
      </c>
      <c r="K103" s="224" t="s">
        <v>164</v>
      </c>
      <c r="L103" s="73"/>
      <c r="M103" s="229" t="s">
        <v>80</v>
      </c>
      <c r="N103" s="230" t="s">
        <v>52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231</v>
      </c>
      <c r="AT103" s="24" t="s">
        <v>160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231</v>
      </c>
      <c r="BM103" s="24" t="s">
        <v>1595</v>
      </c>
    </row>
    <row r="104" s="1" customFormat="1" ht="16.5" customHeight="1">
      <c r="B104" s="47"/>
      <c r="C104" s="263" t="s">
        <v>207</v>
      </c>
      <c r="D104" s="263" t="s">
        <v>309</v>
      </c>
      <c r="E104" s="264" t="s">
        <v>1596</v>
      </c>
      <c r="F104" s="265" t="s">
        <v>1597</v>
      </c>
      <c r="G104" s="266" t="s">
        <v>305</v>
      </c>
      <c r="H104" s="267">
        <v>2</v>
      </c>
      <c r="I104" s="268"/>
      <c r="J104" s="269">
        <f>ROUND(I104*H104,2)</f>
        <v>0</v>
      </c>
      <c r="K104" s="265" t="s">
        <v>80</v>
      </c>
      <c r="L104" s="270"/>
      <c r="M104" s="271" t="s">
        <v>80</v>
      </c>
      <c r="N104" s="272" t="s">
        <v>52</v>
      </c>
      <c r="O104" s="48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AR104" s="24" t="s">
        <v>1274</v>
      </c>
      <c r="AT104" s="24" t="s">
        <v>309</v>
      </c>
      <c r="AU104" s="24" t="s">
        <v>92</v>
      </c>
      <c r="AY104" s="24" t="s">
        <v>157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24" t="s">
        <v>90</v>
      </c>
      <c r="BK104" s="233">
        <f>ROUND(I104*H104,2)</f>
        <v>0</v>
      </c>
      <c r="BL104" s="24" t="s">
        <v>231</v>
      </c>
      <c r="BM104" s="24" t="s">
        <v>1598</v>
      </c>
    </row>
    <row r="105" s="1" customFormat="1" ht="38.25" customHeight="1">
      <c r="B105" s="47"/>
      <c r="C105" s="222" t="s">
        <v>212</v>
      </c>
      <c r="D105" s="222" t="s">
        <v>160</v>
      </c>
      <c r="E105" s="223" t="s">
        <v>1599</v>
      </c>
      <c r="F105" s="224" t="s">
        <v>1600</v>
      </c>
      <c r="G105" s="225" t="s">
        <v>305</v>
      </c>
      <c r="H105" s="226">
        <v>2</v>
      </c>
      <c r="I105" s="227"/>
      <c r="J105" s="228">
        <f>ROUND(I105*H105,2)</f>
        <v>0</v>
      </c>
      <c r="K105" s="224" t="s">
        <v>164</v>
      </c>
      <c r="L105" s="73"/>
      <c r="M105" s="229" t="s">
        <v>80</v>
      </c>
      <c r="N105" s="230" t="s">
        <v>52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231</v>
      </c>
      <c r="AT105" s="24" t="s">
        <v>160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231</v>
      </c>
      <c r="BM105" s="24" t="s">
        <v>1601</v>
      </c>
    </row>
    <row r="106" s="1" customFormat="1" ht="16.5" customHeight="1">
      <c r="B106" s="47"/>
      <c r="C106" s="222" t="s">
        <v>216</v>
      </c>
      <c r="D106" s="222" t="s">
        <v>160</v>
      </c>
      <c r="E106" s="223" t="s">
        <v>1468</v>
      </c>
      <c r="F106" s="224" t="s">
        <v>1602</v>
      </c>
      <c r="G106" s="225" t="s">
        <v>1557</v>
      </c>
      <c r="H106" s="226">
        <v>2</v>
      </c>
      <c r="I106" s="227"/>
      <c r="J106" s="228">
        <f>ROUND(I106*H106,2)</f>
        <v>0</v>
      </c>
      <c r="K106" s="224" t="s">
        <v>80</v>
      </c>
      <c r="L106" s="73"/>
      <c r="M106" s="229" t="s">
        <v>80</v>
      </c>
      <c r="N106" s="230" t="s">
        <v>52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231</v>
      </c>
      <c r="AT106" s="24" t="s">
        <v>160</v>
      </c>
      <c r="AU106" s="24" t="s">
        <v>92</v>
      </c>
      <c r="AY106" s="24" t="s">
        <v>157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90</v>
      </c>
      <c r="BK106" s="233">
        <f>ROUND(I106*H106,2)</f>
        <v>0</v>
      </c>
      <c r="BL106" s="24" t="s">
        <v>231</v>
      </c>
      <c r="BM106" s="24" t="s">
        <v>1603</v>
      </c>
    </row>
    <row r="107" s="13" customFormat="1">
      <c r="B107" s="276"/>
      <c r="C107" s="277"/>
      <c r="D107" s="234" t="s">
        <v>182</v>
      </c>
      <c r="E107" s="278" t="s">
        <v>80</v>
      </c>
      <c r="F107" s="279" t="s">
        <v>1604</v>
      </c>
      <c r="G107" s="277"/>
      <c r="H107" s="278" t="s">
        <v>80</v>
      </c>
      <c r="I107" s="280"/>
      <c r="J107" s="277"/>
      <c r="K107" s="277"/>
      <c r="L107" s="281"/>
      <c r="M107" s="282"/>
      <c r="N107" s="283"/>
      <c r="O107" s="283"/>
      <c r="P107" s="283"/>
      <c r="Q107" s="283"/>
      <c r="R107" s="283"/>
      <c r="S107" s="283"/>
      <c r="T107" s="284"/>
      <c r="AT107" s="285" t="s">
        <v>182</v>
      </c>
      <c r="AU107" s="285" t="s">
        <v>92</v>
      </c>
      <c r="AV107" s="13" t="s">
        <v>90</v>
      </c>
      <c r="AW107" s="13" t="s">
        <v>44</v>
      </c>
      <c r="AX107" s="13" t="s">
        <v>82</v>
      </c>
      <c r="AY107" s="285" t="s">
        <v>157</v>
      </c>
    </row>
    <row r="108" s="11" customFormat="1">
      <c r="B108" s="237"/>
      <c r="C108" s="238"/>
      <c r="D108" s="234" t="s">
        <v>182</v>
      </c>
      <c r="E108" s="239" t="s">
        <v>80</v>
      </c>
      <c r="F108" s="240" t="s">
        <v>92</v>
      </c>
      <c r="G108" s="238"/>
      <c r="H108" s="241">
        <v>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182</v>
      </c>
      <c r="AU108" s="247" t="s">
        <v>92</v>
      </c>
      <c r="AV108" s="11" t="s">
        <v>92</v>
      </c>
      <c r="AW108" s="11" t="s">
        <v>44</v>
      </c>
      <c r="AX108" s="11" t="s">
        <v>90</v>
      </c>
      <c r="AY108" s="247" t="s">
        <v>157</v>
      </c>
    </row>
    <row r="109" s="1" customFormat="1" ht="16.5" customHeight="1">
      <c r="B109" s="47"/>
      <c r="C109" s="263" t="s">
        <v>220</v>
      </c>
      <c r="D109" s="263" t="s">
        <v>309</v>
      </c>
      <c r="E109" s="264" t="s">
        <v>1423</v>
      </c>
      <c r="F109" s="265" t="s">
        <v>1605</v>
      </c>
      <c r="G109" s="266" t="s">
        <v>1557</v>
      </c>
      <c r="H109" s="267">
        <v>2</v>
      </c>
      <c r="I109" s="268"/>
      <c r="J109" s="269">
        <f>ROUND(I109*H109,2)</f>
        <v>0</v>
      </c>
      <c r="K109" s="265" t="s">
        <v>80</v>
      </c>
      <c r="L109" s="270"/>
      <c r="M109" s="271" t="s">
        <v>80</v>
      </c>
      <c r="N109" s="272" t="s">
        <v>52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1274</v>
      </c>
      <c r="AT109" s="24" t="s">
        <v>309</v>
      </c>
      <c r="AU109" s="24" t="s">
        <v>92</v>
      </c>
      <c r="AY109" s="24" t="s">
        <v>157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90</v>
      </c>
      <c r="BK109" s="233">
        <f>ROUND(I109*H109,2)</f>
        <v>0</v>
      </c>
      <c r="BL109" s="24" t="s">
        <v>231</v>
      </c>
      <c r="BM109" s="24" t="s">
        <v>1606</v>
      </c>
    </row>
    <row r="110" s="1" customFormat="1">
      <c r="B110" s="47"/>
      <c r="C110" s="75"/>
      <c r="D110" s="234" t="s">
        <v>167</v>
      </c>
      <c r="E110" s="75"/>
      <c r="F110" s="235" t="s">
        <v>1607</v>
      </c>
      <c r="G110" s="75"/>
      <c r="H110" s="75"/>
      <c r="I110" s="192"/>
      <c r="J110" s="75"/>
      <c r="K110" s="75"/>
      <c r="L110" s="73"/>
      <c r="M110" s="236"/>
      <c r="N110" s="48"/>
      <c r="O110" s="48"/>
      <c r="P110" s="48"/>
      <c r="Q110" s="48"/>
      <c r="R110" s="48"/>
      <c r="S110" s="48"/>
      <c r="T110" s="96"/>
      <c r="AT110" s="24" t="s">
        <v>167</v>
      </c>
      <c r="AU110" s="24" t="s">
        <v>92</v>
      </c>
    </row>
    <row r="111" s="10" customFormat="1" ht="37.44001" customHeight="1">
      <c r="B111" s="206"/>
      <c r="C111" s="207"/>
      <c r="D111" s="208" t="s">
        <v>81</v>
      </c>
      <c r="E111" s="209" t="s">
        <v>309</v>
      </c>
      <c r="F111" s="209" t="s">
        <v>1388</v>
      </c>
      <c r="G111" s="207"/>
      <c r="H111" s="207"/>
      <c r="I111" s="210"/>
      <c r="J111" s="211">
        <f>BK111</f>
        <v>0</v>
      </c>
      <c r="K111" s="207"/>
      <c r="L111" s="212"/>
      <c r="M111" s="213"/>
      <c r="N111" s="214"/>
      <c r="O111" s="214"/>
      <c r="P111" s="215">
        <f>P112+P119</f>
        <v>0</v>
      </c>
      <c r="Q111" s="214"/>
      <c r="R111" s="215">
        <f>R112+R119</f>
        <v>31.700265300000005</v>
      </c>
      <c r="S111" s="214"/>
      <c r="T111" s="216">
        <f>T112+T119</f>
        <v>0</v>
      </c>
      <c r="AR111" s="217" t="s">
        <v>172</v>
      </c>
      <c r="AT111" s="218" t="s">
        <v>81</v>
      </c>
      <c r="AU111" s="218" t="s">
        <v>82</v>
      </c>
      <c r="AY111" s="217" t="s">
        <v>157</v>
      </c>
      <c r="BK111" s="219">
        <f>BK112+BK119</f>
        <v>0</v>
      </c>
    </row>
    <row r="112" s="10" customFormat="1" ht="19.92" customHeight="1">
      <c r="B112" s="206"/>
      <c r="C112" s="207"/>
      <c r="D112" s="208" t="s">
        <v>81</v>
      </c>
      <c r="E112" s="220" t="s">
        <v>1389</v>
      </c>
      <c r="F112" s="220" t="s">
        <v>1390</v>
      </c>
      <c r="G112" s="207"/>
      <c r="H112" s="207"/>
      <c r="I112" s="210"/>
      <c r="J112" s="221">
        <f>BK112</f>
        <v>0</v>
      </c>
      <c r="K112" s="207"/>
      <c r="L112" s="212"/>
      <c r="M112" s="213"/>
      <c r="N112" s="214"/>
      <c r="O112" s="214"/>
      <c r="P112" s="215">
        <f>SUM(P113:P118)</f>
        <v>0</v>
      </c>
      <c r="Q112" s="214"/>
      <c r="R112" s="215">
        <f>SUM(R113:R118)</f>
        <v>0</v>
      </c>
      <c r="S112" s="214"/>
      <c r="T112" s="216">
        <f>SUM(T113:T118)</f>
        <v>0</v>
      </c>
      <c r="AR112" s="217" t="s">
        <v>172</v>
      </c>
      <c r="AT112" s="218" t="s">
        <v>81</v>
      </c>
      <c r="AU112" s="218" t="s">
        <v>90</v>
      </c>
      <c r="AY112" s="217" t="s">
        <v>157</v>
      </c>
      <c r="BK112" s="219">
        <f>SUM(BK113:BK118)</f>
        <v>0</v>
      </c>
    </row>
    <row r="113" s="1" customFormat="1" ht="16.5" customHeight="1">
      <c r="B113" s="47"/>
      <c r="C113" s="222" t="s">
        <v>224</v>
      </c>
      <c r="D113" s="222" t="s">
        <v>160</v>
      </c>
      <c r="E113" s="223" t="s">
        <v>1608</v>
      </c>
      <c r="F113" s="224" t="s">
        <v>1609</v>
      </c>
      <c r="G113" s="225" t="s">
        <v>305</v>
      </c>
      <c r="H113" s="226">
        <v>6</v>
      </c>
      <c r="I113" s="227"/>
      <c r="J113" s="228">
        <f>ROUND(I113*H113,2)</f>
        <v>0</v>
      </c>
      <c r="K113" s="224" t="s">
        <v>164</v>
      </c>
      <c r="L113" s="73"/>
      <c r="M113" s="229" t="s">
        <v>80</v>
      </c>
      <c r="N113" s="230" t="s">
        <v>52</v>
      </c>
      <c r="O113" s="48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AR113" s="24" t="s">
        <v>738</v>
      </c>
      <c r="AT113" s="24" t="s">
        <v>160</v>
      </c>
      <c r="AU113" s="24" t="s">
        <v>92</v>
      </c>
      <c r="AY113" s="24" t="s">
        <v>157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24" t="s">
        <v>90</v>
      </c>
      <c r="BK113" s="233">
        <f>ROUND(I113*H113,2)</f>
        <v>0</v>
      </c>
      <c r="BL113" s="24" t="s">
        <v>738</v>
      </c>
      <c r="BM113" s="24" t="s">
        <v>1610</v>
      </c>
    </row>
    <row r="114" s="1" customFormat="1" ht="16.5" customHeight="1">
      <c r="B114" s="47"/>
      <c r="C114" s="222" t="s">
        <v>10</v>
      </c>
      <c r="D114" s="222" t="s">
        <v>160</v>
      </c>
      <c r="E114" s="223" t="s">
        <v>1611</v>
      </c>
      <c r="F114" s="224" t="s">
        <v>1612</v>
      </c>
      <c r="G114" s="225" t="s">
        <v>305</v>
      </c>
      <c r="H114" s="226">
        <v>6</v>
      </c>
      <c r="I114" s="227"/>
      <c r="J114" s="228">
        <f>ROUND(I114*H114,2)</f>
        <v>0</v>
      </c>
      <c r="K114" s="224" t="s">
        <v>164</v>
      </c>
      <c r="L114" s="73"/>
      <c r="M114" s="229" t="s">
        <v>80</v>
      </c>
      <c r="N114" s="230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738</v>
      </c>
      <c r="AT114" s="24" t="s">
        <v>160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738</v>
      </c>
      <c r="BM114" s="24" t="s">
        <v>1613</v>
      </c>
    </row>
    <row r="115" s="1" customFormat="1" ht="38.25" customHeight="1">
      <c r="B115" s="47"/>
      <c r="C115" s="222" t="s">
        <v>231</v>
      </c>
      <c r="D115" s="222" t="s">
        <v>160</v>
      </c>
      <c r="E115" s="223" t="s">
        <v>1614</v>
      </c>
      <c r="F115" s="224" t="s">
        <v>1615</v>
      </c>
      <c r="G115" s="225" t="s">
        <v>281</v>
      </c>
      <c r="H115" s="226">
        <v>80</v>
      </c>
      <c r="I115" s="227"/>
      <c r="J115" s="228">
        <f>ROUND(I115*H115,2)</f>
        <v>0</v>
      </c>
      <c r="K115" s="224" t="s">
        <v>164</v>
      </c>
      <c r="L115" s="73"/>
      <c r="M115" s="229" t="s">
        <v>80</v>
      </c>
      <c r="N115" s="230" t="s">
        <v>52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738</v>
      </c>
      <c r="AT115" s="24" t="s">
        <v>160</v>
      </c>
      <c r="AU115" s="24" t="s">
        <v>92</v>
      </c>
      <c r="AY115" s="24" t="s">
        <v>157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90</v>
      </c>
      <c r="BK115" s="233">
        <f>ROUND(I115*H115,2)</f>
        <v>0</v>
      </c>
      <c r="BL115" s="24" t="s">
        <v>738</v>
      </c>
      <c r="BM115" s="24" t="s">
        <v>1616</v>
      </c>
    </row>
    <row r="116" s="11" customFormat="1">
      <c r="B116" s="237"/>
      <c r="C116" s="238"/>
      <c r="D116" s="234" t="s">
        <v>182</v>
      </c>
      <c r="E116" s="239" t="s">
        <v>80</v>
      </c>
      <c r="F116" s="240" t="s">
        <v>1617</v>
      </c>
      <c r="G116" s="238"/>
      <c r="H116" s="241">
        <v>80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182</v>
      </c>
      <c r="AU116" s="247" t="s">
        <v>92</v>
      </c>
      <c r="AV116" s="11" t="s">
        <v>92</v>
      </c>
      <c r="AW116" s="11" t="s">
        <v>44</v>
      </c>
      <c r="AX116" s="11" t="s">
        <v>90</v>
      </c>
      <c r="AY116" s="247" t="s">
        <v>157</v>
      </c>
    </row>
    <row r="117" s="1" customFormat="1" ht="25.5" customHeight="1">
      <c r="B117" s="47"/>
      <c r="C117" s="222" t="s">
        <v>237</v>
      </c>
      <c r="D117" s="222" t="s">
        <v>160</v>
      </c>
      <c r="E117" s="223" t="s">
        <v>1618</v>
      </c>
      <c r="F117" s="224" t="s">
        <v>1619</v>
      </c>
      <c r="G117" s="225" t="s">
        <v>281</v>
      </c>
      <c r="H117" s="226">
        <v>80</v>
      </c>
      <c r="I117" s="227"/>
      <c r="J117" s="228">
        <f>ROUND(I117*H117,2)</f>
        <v>0</v>
      </c>
      <c r="K117" s="224" t="s">
        <v>164</v>
      </c>
      <c r="L117" s="73"/>
      <c r="M117" s="229" t="s">
        <v>80</v>
      </c>
      <c r="N117" s="230" t="s">
        <v>52</v>
      </c>
      <c r="O117" s="48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AR117" s="24" t="s">
        <v>738</v>
      </c>
      <c r="AT117" s="24" t="s">
        <v>160</v>
      </c>
      <c r="AU117" s="24" t="s">
        <v>92</v>
      </c>
      <c r="AY117" s="24" t="s">
        <v>157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24" t="s">
        <v>90</v>
      </c>
      <c r="BK117" s="233">
        <f>ROUND(I117*H117,2)</f>
        <v>0</v>
      </c>
      <c r="BL117" s="24" t="s">
        <v>738</v>
      </c>
      <c r="BM117" s="24" t="s">
        <v>1620</v>
      </c>
    </row>
    <row r="118" s="11" customFormat="1">
      <c r="B118" s="237"/>
      <c r="C118" s="238"/>
      <c r="D118" s="234" t="s">
        <v>182</v>
      </c>
      <c r="E118" s="239" t="s">
        <v>80</v>
      </c>
      <c r="F118" s="240" t="s">
        <v>1621</v>
      </c>
      <c r="G118" s="238"/>
      <c r="H118" s="241">
        <v>80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182</v>
      </c>
      <c r="AU118" s="247" t="s">
        <v>92</v>
      </c>
      <c r="AV118" s="11" t="s">
        <v>92</v>
      </c>
      <c r="AW118" s="11" t="s">
        <v>44</v>
      </c>
      <c r="AX118" s="11" t="s">
        <v>90</v>
      </c>
      <c r="AY118" s="247" t="s">
        <v>157</v>
      </c>
    </row>
    <row r="119" s="10" customFormat="1" ht="29.88" customHeight="1">
      <c r="B119" s="206"/>
      <c r="C119" s="207"/>
      <c r="D119" s="208" t="s">
        <v>81</v>
      </c>
      <c r="E119" s="220" t="s">
        <v>1481</v>
      </c>
      <c r="F119" s="220" t="s">
        <v>1482</v>
      </c>
      <c r="G119" s="207"/>
      <c r="H119" s="207"/>
      <c r="I119" s="210"/>
      <c r="J119" s="221">
        <f>BK119</f>
        <v>0</v>
      </c>
      <c r="K119" s="207"/>
      <c r="L119" s="212"/>
      <c r="M119" s="213"/>
      <c r="N119" s="214"/>
      <c r="O119" s="214"/>
      <c r="P119" s="215">
        <f>SUM(P120:P144)</f>
        <v>0</v>
      </c>
      <c r="Q119" s="214"/>
      <c r="R119" s="215">
        <f>SUM(R120:R144)</f>
        <v>31.700265300000005</v>
      </c>
      <c r="S119" s="214"/>
      <c r="T119" s="216">
        <f>SUM(T120:T144)</f>
        <v>0</v>
      </c>
      <c r="AR119" s="217" t="s">
        <v>172</v>
      </c>
      <c r="AT119" s="218" t="s">
        <v>81</v>
      </c>
      <c r="AU119" s="218" t="s">
        <v>90</v>
      </c>
      <c r="AY119" s="217" t="s">
        <v>157</v>
      </c>
      <c r="BK119" s="219">
        <f>SUM(BK120:BK144)</f>
        <v>0</v>
      </c>
    </row>
    <row r="120" s="1" customFormat="1" ht="38.25" customHeight="1">
      <c r="B120" s="47"/>
      <c r="C120" s="222" t="s">
        <v>242</v>
      </c>
      <c r="D120" s="222" t="s">
        <v>160</v>
      </c>
      <c r="E120" s="223" t="s">
        <v>1496</v>
      </c>
      <c r="F120" s="224" t="s">
        <v>1497</v>
      </c>
      <c r="G120" s="225" t="s">
        <v>451</v>
      </c>
      <c r="H120" s="226">
        <v>33.863999999999997</v>
      </c>
      <c r="I120" s="227"/>
      <c r="J120" s="228">
        <f>ROUND(I120*H120,2)</f>
        <v>0</v>
      </c>
      <c r="K120" s="224" t="s">
        <v>164</v>
      </c>
      <c r="L120" s="73"/>
      <c r="M120" s="229" t="s">
        <v>80</v>
      </c>
      <c r="N120" s="230" t="s">
        <v>52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738</v>
      </c>
      <c r="AT120" s="24" t="s">
        <v>160</v>
      </c>
      <c r="AU120" s="24" t="s">
        <v>92</v>
      </c>
      <c r="AY120" s="24" t="s">
        <v>157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90</v>
      </c>
      <c r="BK120" s="233">
        <f>ROUND(I120*H120,2)</f>
        <v>0</v>
      </c>
      <c r="BL120" s="24" t="s">
        <v>738</v>
      </c>
      <c r="BM120" s="24" t="s">
        <v>1622</v>
      </c>
    </row>
    <row r="121" s="11" customFormat="1">
      <c r="B121" s="237"/>
      <c r="C121" s="238"/>
      <c r="D121" s="234" t="s">
        <v>182</v>
      </c>
      <c r="E121" s="239" t="s">
        <v>80</v>
      </c>
      <c r="F121" s="240" t="s">
        <v>1623</v>
      </c>
      <c r="G121" s="238"/>
      <c r="H121" s="241">
        <v>19.687999999999999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182</v>
      </c>
      <c r="AU121" s="247" t="s">
        <v>92</v>
      </c>
      <c r="AV121" s="11" t="s">
        <v>92</v>
      </c>
      <c r="AW121" s="11" t="s">
        <v>44</v>
      </c>
      <c r="AX121" s="11" t="s">
        <v>82</v>
      </c>
      <c r="AY121" s="247" t="s">
        <v>157</v>
      </c>
    </row>
    <row r="122" s="11" customFormat="1">
      <c r="B122" s="237"/>
      <c r="C122" s="238"/>
      <c r="D122" s="234" t="s">
        <v>182</v>
      </c>
      <c r="E122" s="239" t="s">
        <v>80</v>
      </c>
      <c r="F122" s="240" t="s">
        <v>1624</v>
      </c>
      <c r="G122" s="238"/>
      <c r="H122" s="241">
        <v>9.4499999999999993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182</v>
      </c>
      <c r="AU122" s="247" t="s">
        <v>92</v>
      </c>
      <c r="AV122" s="11" t="s">
        <v>92</v>
      </c>
      <c r="AW122" s="11" t="s">
        <v>44</v>
      </c>
      <c r="AX122" s="11" t="s">
        <v>82</v>
      </c>
      <c r="AY122" s="247" t="s">
        <v>157</v>
      </c>
    </row>
    <row r="123" s="11" customFormat="1">
      <c r="B123" s="237"/>
      <c r="C123" s="238"/>
      <c r="D123" s="234" t="s">
        <v>182</v>
      </c>
      <c r="E123" s="239" t="s">
        <v>80</v>
      </c>
      <c r="F123" s="240" t="s">
        <v>1625</v>
      </c>
      <c r="G123" s="238"/>
      <c r="H123" s="241">
        <v>2.363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182</v>
      </c>
      <c r="AU123" s="247" t="s">
        <v>92</v>
      </c>
      <c r="AV123" s="11" t="s">
        <v>92</v>
      </c>
      <c r="AW123" s="11" t="s">
        <v>44</v>
      </c>
      <c r="AX123" s="11" t="s">
        <v>82</v>
      </c>
      <c r="AY123" s="247" t="s">
        <v>157</v>
      </c>
    </row>
    <row r="124" s="11" customFormat="1">
      <c r="B124" s="237"/>
      <c r="C124" s="238"/>
      <c r="D124" s="234" t="s">
        <v>182</v>
      </c>
      <c r="E124" s="239" t="s">
        <v>80</v>
      </c>
      <c r="F124" s="240" t="s">
        <v>1625</v>
      </c>
      <c r="G124" s="238"/>
      <c r="H124" s="241">
        <v>2.363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182</v>
      </c>
      <c r="AU124" s="247" t="s">
        <v>92</v>
      </c>
      <c r="AV124" s="11" t="s">
        <v>92</v>
      </c>
      <c r="AW124" s="11" t="s">
        <v>44</v>
      </c>
      <c r="AX124" s="11" t="s">
        <v>82</v>
      </c>
      <c r="AY124" s="247" t="s">
        <v>157</v>
      </c>
    </row>
    <row r="125" s="12" customFormat="1">
      <c r="B125" s="248"/>
      <c r="C125" s="249"/>
      <c r="D125" s="234" t="s">
        <v>182</v>
      </c>
      <c r="E125" s="250" t="s">
        <v>80</v>
      </c>
      <c r="F125" s="251" t="s">
        <v>183</v>
      </c>
      <c r="G125" s="249"/>
      <c r="H125" s="252">
        <v>33.863999999999997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92</v>
      </c>
      <c r="AV125" s="12" t="s">
        <v>177</v>
      </c>
      <c r="AW125" s="12" t="s">
        <v>44</v>
      </c>
      <c r="AX125" s="12" t="s">
        <v>90</v>
      </c>
      <c r="AY125" s="258" t="s">
        <v>157</v>
      </c>
    </row>
    <row r="126" s="1" customFormat="1" ht="38.25" customHeight="1">
      <c r="B126" s="47"/>
      <c r="C126" s="222" t="s">
        <v>245</v>
      </c>
      <c r="D126" s="222" t="s">
        <v>160</v>
      </c>
      <c r="E126" s="223" t="s">
        <v>1626</v>
      </c>
      <c r="F126" s="224" t="s">
        <v>1627</v>
      </c>
      <c r="G126" s="225" t="s">
        <v>281</v>
      </c>
      <c r="H126" s="226">
        <v>160</v>
      </c>
      <c r="I126" s="227"/>
      <c r="J126" s="228">
        <f>ROUND(I126*H126,2)</f>
        <v>0</v>
      </c>
      <c r="K126" s="224" t="s">
        <v>164</v>
      </c>
      <c r="L126" s="73"/>
      <c r="M126" s="229" t="s">
        <v>80</v>
      </c>
      <c r="N126" s="230" t="s">
        <v>52</v>
      </c>
      <c r="O126" s="48"/>
      <c r="P126" s="231">
        <f>O126*H126</f>
        <v>0</v>
      </c>
      <c r="Q126" s="231">
        <v>0.18446000000000001</v>
      </c>
      <c r="R126" s="231">
        <f>Q126*H126</f>
        <v>29.513600000000004</v>
      </c>
      <c r="S126" s="231">
        <v>0</v>
      </c>
      <c r="T126" s="232">
        <f>S126*H126</f>
        <v>0</v>
      </c>
      <c r="AR126" s="24" t="s">
        <v>738</v>
      </c>
      <c r="AT126" s="24" t="s">
        <v>160</v>
      </c>
      <c r="AU126" s="24" t="s">
        <v>92</v>
      </c>
      <c r="AY126" s="24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24" t="s">
        <v>90</v>
      </c>
      <c r="BK126" s="233">
        <f>ROUND(I126*H126,2)</f>
        <v>0</v>
      </c>
      <c r="BL126" s="24" t="s">
        <v>738</v>
      </c>
      <c r="BM126" s="24" t="s">
        <v>1628</v>
      </c>
    </row>
    <row r="127" s="11" customFormat="1">
      <c r="B127" s="237"/>
      <c r="C127" s="238"/>
      <c r="D127" s="234" t="s">
        <v>182</v>
      </c>
      <c r="E127" s="239" t="s">
        <v>80</v>
      </c>
      <c r="F127" s="240" t="s">
        <v>1629</v>
      </c>
      <c r="G127" s="238"/>
      <c r="H127" s="241">
        <v>160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182</v>
      </c>
      <c r="AU127" s="247" t="s">
        <v>92</v>
      </c>
      <c r="AV127" s="11" t="s">
        <v>92</v>
      </c>
      <c r="AW127" s="11" t="s">
        <v>44</v>
      </c>
      <c r="AX127" s="11" t="s">
        <v>90</v>
      </c>
      <c r="AY127" s="247" t="s">
        <v>157</v>
      </c>
    </row>
    <row r="128" s="1" customFormat="1" ht="16.5" customHeight="1">
      <c r="B128" s="47"/>
      <c r="C128" s="263" t="s">
        <v>250</v>
      </c>
      <c r="D128" s="263" t="s">
        <v>309</v>
      </c>
      <c r="E128" s="264" t="s">
        <v>1630</v>
      </c>
      <c r="F128" s="265" t="s">
        <v>1631</v>
      </c>
      <c r="G128" s="266" t="s">
        <v>305</v>
      </c>
      <c r="H128" s="267">
        <v>533.33299999999997</v>
      </c>
      <c r="I128" s="268"/>
      <c r="J128" s="269">
        <f>ROUND(I128*H128,2)</f>
        <v>0</v>
      </c>
      <c r="K128" s="265" t="s">
        <v>164</v>
      </c>
      <c r="L128" s="270"/>
      <c r="M128" s="271" t="s">
        <v>80</v>
      </c>
      <c r="N128" s="272" t="s">
        <v>52</v>
      </c>
      <c r="O128" s="48"/>
      <c r="P128" s="231">
        <f>O128*H128</f>
        <v>0</v>
      </c>
      <c r="Q128" s="231">
        <v>0.0041000000000000003</v>
      </c>
      <c r="R128" s="231">
        <f>Q128*H128</f>
        <v>2.1866653</v>
      </c>
      <c r="S128" s="231">
        <v>0</v>
      </c>
      <c r="T128" s="232">
        <f>S128*H128</f>
        <v>0</v>
      </c>
      <c r="AR128" s="24" t="s">
        <v>1140</v>
      </c>
      <c r="AT128" s="24" t="s">
        <v>309</v>
      </c>
      <c r="AU128" s="24" t="s">
        <v>92</v>
      </c>
      <c r="AY128" s="24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90</v>
      </c>
      <c r="BK128" s="233">
        <f>ROUND(I128*H128,2)</f>
        <v>0</v>
      </c>
      <c r="BL128" s="24" t="s">
        <v>1140</v>
      </c>
      <c r="BM128" s="24" t="s">
        <v>1632</v>
      </c>
    </row>
    <row r="129" s="1" customFormat="1">
      <c r="B129" s="47"/>
      <c r="C129" s="75"/>
      <c r="D129" s="234" t="s">
        <v>167</v>
      </c>
      <c r="E129" s="75"/>
      <c r="F129" s="235" t="s">
        <v>1633</v>
      </c>
      <c r="G129" s="75"/>
      <c r="H129" s="75"/>
      <c r="I129" s="192"/>
      <c r="J129" s="75"/>
      <c r="K129" s="75"/>
      <c r="L129" s="73"/>
      <c r="M129" s="236"/>
      <c r="N129" s="48"/>
      <c r="O129" s="48"/>
      <c r="P129" s="48"/>
      <c r="Q129" s="48"/>
      <c r="R129" s="48"/>
      <c r="S129" s="48"/>
      <c r="T129" s="96"/>
      <c r="AT129" s="24" t="s">
        <v>167</v>
      </c>
      <c r="AU129" s="24" t="s">
        <v>92</v>
      </c>
    </row>
    <row r="130" s="11" customFormat="1">
      <c r="B130" s="237"/>
      <c r="C130" s="238"/>
      <c r="D130" s="234" t="s">
        <v>182</v>
      </c>
      <c r="E130" s="239" t="s">
        <v>80</v>
      </c>
      <c r="F130" s="240" t="s">
        <v>1634</v>
      </c>
      <c r="G130" s="238"/>
      <c r="H130" s="241">
        <v>533.33299999999997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182</v>
      </c>
      <c r="AU130" s="247" t="s">
        <v>92</v>
      </c>
      <c r="AV130" s="11" t="s">
        <v>92</v>
      </c>
      <c r="AW130" s="11" t="s">
        <v>44</v>
      </c>
      <c r="AX130" s="11" t="s">
        <v>90</v>
      </c>
      <c r="AY130" s="247" t="s">
        <v>157</v>
      </c>
    </row>
    <row r="131" s="1" customFormat="1" ht="38.25" customHeight="1">
      <c r="B131" s="47"/>
      <c r="C131" s="222" t="s">
        <v>9</v>
      </c>
      <c r="D131" s="222" t="s">
        <v>160</v>
      </c>
      <c r="E131" s="223" t="s">
        <v>1635</v>
      </c>
      <c r="F131" s="224" t="s">
        <v>1636</v>
      </c>
      <c r="G131" s="225" t="s">
        <v>451</v>
      </c>
      <c r="H131" s="226">
        <v>24.064</v>
      </c>
      <c r="I131" s="227"/>
      <c r="J131" s="228">
        <f>ROUND(I131*H131,2)</f>
        <v>0</v>
      </c>
      <c r="K131" s="224" t="s">
        <v>164</v>
      </c>
      <c r="L131" s="73"/>
      <c r="M131" s="229" t="s">
        <v>80</v>
      </c>
      <c r="N131" s="230" t="s">
        <v>52</v>
      </c>
      <c r="O131" s="48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4" t="s">
        <v>738</v>
      </c>
      <c r="AT131" s="24" t="s">
        <v>160</v>
      </c>
      <c r="AU131" s="24" t="s">
        <v>92</v>
      </c>
      <c r="AY131" s="24" t="s">
        <v>157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24" t="s">
        <v>90</v>
      </c>
      <c r="BK131" s="233">
        <f>ROUND(I131*H131,2)</f>
        <v>0</v>
      </c>
      <c r="BL131" s="24" t="s">
        <v>738</v>
      </c>
      <c r="BM131" s="24" t="s">
        <v>1637</v>
      </c>
    </row>
    <row r="132" s="11" customFormat="1">
      <c r="B132" s="237"/>
      <c r="C132" s="238"/>
      <c r="D132" s="234" t="s">
        <v>182</v>
      </c>
      <c r="E132" s="239" t="s">
        <v>80</v>
      </c>
      <c r="F132" s="240" t="s">
        <v>1638</v>
      </c>
      <c r="G132" s="238"/>
      <c r="H132" s="241">
        <v>10.938000000000001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182</v>
      </c>
      <c r="AU132" s="247" t="s">
        <v>92</v>
      </c>
      <c r="AV132" s="11" t="s">
        <v>92</v>
      </c>
      <c r="AW132" s="11" t="s">
        <v>44</v>
      </c>
      <c r="AX132" s="11" t="s">
        <v>82</v>
      </c>
      <c r="AY132" s="247" t="s">
        <v>157</v>
      </c>
    </row>
    <row r="133" s="11" customFormat="1">
      <c r="B133" s="237"/>
      <c r="C133" s="238"/>
      <c r="D133" s="234" t="s">
        <v>182</v>
      </c>
      <c r="E133" s="239" t="s">
        <v>80</v>
      </c>
      <c r="F133" s="240" t="s">
        <v>1624</v>
      </c>
      <c r="G133" s="238"/>
      <c r="H133" s="241">
        <v>9.4499999999999993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182</v>
      </c>
      <c r="AU133" s="247" t="s">
        <v>92</v>
      </c>
      <c r="AV133" s="11" t="s">
        <v>92</v>
      </c>
      <c r="AW133" s="11" t="s">
        <v>44</v>
      </c>
      <c r="AX133" s="11" t="s">
        <v>82</v>
      </c>
      <c r="AY133" s="247" t="s">
        <v>157</v>
      </c>
    </row>
    <row r="134" s="11" customFormat="1">
      <c r="B134" s="237"/>
      <c r="C134" s="238"/>
      <c r="D134" s="234" t="s">
        <v>182</v>
      </c>
      <c r="E134" s="239" t="s">
        <v>80</v>
      </c>
      <c r="F134" s="240" t="s">
        <v>1639</v>
      </c>
      <c r="G134" s="238"/>
      <c r="H134" s="241">
        <v>1.3129999999999999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182</v>
      </c>
      <c r="AU134" s="247" t="s">
        <v>92</v>
      </c>
      <c r="AV134" s="11" t="s">
        <v>92</v>
      </c>
      <c r="AW134" s="11" t="s">
        <v>44</v>
      </c>
      <c r="AX134" s="11" t="s">
        <v>82</v>
      </c>
      <c r="AY134" s="247" t="s">
        <v>157</v>
      </c>
    </row>
    <row r="135" s="11" customFormat="1">
      <c r="B135" s="237"/>
      <c r="C135" s="238"/>
      <c r="D135" s="234" t="s">
        <v>182</v>
      </c>
      <c r="E135" s="239" t="s">
        <v>80</v>
      </c>
      <c r="F135" s="240" t="s">
        <v>1625</v>
      </c>
      <c r="G135" s="238"/>
      <c r="H135" s="241">
        <v>2.363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182</v>
      </c>
      <c r="AU135" s="247" t="s">
        <v>92</v>
      </c>
      <c r="AV135" s="11" t="s">
        <v>92</v>
      </c>
      <c r="AW135" s="11" t="s">
        <v>44</v>
      </c>
      <c r="AX135" s="11" t="s">
        <v>82</v>
      </c>
      <c r="AY135" s="247" t="s">
        <v>157</v>
      </c>
    </row>
    <row r="136" s="12" customFormat="1">
      <c r="B136" s="248"/>
      <c r="C136" s="249"/>
      <c r="D136" s="234" t="s">
        <v>182</v>
      </c>
      <c r="E136" s="250" t="s">
        <v>80</v>
      </c>
      <c r="F136" s="251" t="s">
        <v>183</v>
      </c>
      <c r="G136" s="249"/>
      <c r="H136" s="252">
        <v>24.064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92</v>
      </c>
      <c r="AV136" s="12" t="s">
        <v>177</v>
      </c>
      <c r="AW136" s="12" t="s">
        <v>44</v>
      </c>
      <c r="AX136" s="12" t="s">
        <v>90</v>
      </c>
      <c r="AY136" s="258" t="s">
        <v>157</v>
      </c>
    </row>
    <row r="137" s="1" customFormat="1" ht="38.25" customHeight="1">
      <c r="B137" s="47"/>
      <c r="C137" s="222" t="s">
        <v>262</v>
      </c>
      <c r="D137" s="222" t="s">
        <v>160</v>
      </c>
      <c r="E137" s="223" t="s">
        <v>1541</v>
      </c>
      <c r="F137" s="224" t="s">
        <v>1542</v>
      </c>
      <c r="G137" s="225" t="s">
        <v>451</v>
      </c>
      <c r="H137" s="226">
        <v>9.8000000000000007</v>
      </c>
      <c r="I137" s="227"/>
      <c r="J137" s="228">
        <f>ROUND(I137*H137,2)</f>
        <v>0</v>
      </c>
      <c r="K137" s="224" t="s">
        <v>164</v>
      </c>
      <c r="L137" s="73"/>
      <c r="M137" s="229" t="s">
        <v>80</v>
      </c>
      <c r="N137" s="230" t="s">
        <v>52</v>
      </c>
      <c r="O137" s="48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4" t="s">
        <v>738</v>
      </c>
      <c r="AT137" s="24" t="s">
        <v>160</v>
      </c>
      <c r="AU137" s="24" t="s">
        <v>92</v>
      </c>
      <c r="AY137" s="24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90</v>
      </c>
      <c r="BK137" s="233">
        <f>ROUND(I137*H137,2)</f>
        <v>0</v>
      </c>
      <c r="BL137" s="24" t="s">
        <v>738</v>
      </c>
      <c r="BM137" s="24" t="s">
        <v>1640</v>
      </c>
    </row>
    <row r="138" s="11" customFormat="1">
      <c r="B138" s="237"/>
      <c r="C138" s="238"/>
      <c r="D138" s="234" t="s">
        <v>182</v>
      </c>
      <c r="E138" s="239" t="s">
        <v>80</v>
      </c>
      <c r="F138" s="240" t="s">
        <v>1641</v>
      </c>
      <c r="G138" s="238"/>
      <c r="H138" s="241">
        <v>8.75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182</v>
      </c>
      <c r="AU138" s="247" t="s">
        <v>92</v>
      </c>
      <c r="AV138" s="11" t="s">
        <v>92</v>
      </c>
      <c r="AW138" s="11" t="s">
        <v>44</v>
      </c>
      <c r="AX138" s="11" t="s">
        <v>82</v>
      </c>
      <c r="AY138" s="247" t="s">
        <v>157</v>
      </c>
    </row>
    <row r="139" s="11" customFormat="1">
      <c r="B139" s="237"/>
      <c r="C139" s="238"/>
      <c r="D139" s="234" t="s">
        <v>182</v>
      </c>
      <c r="E139" s="239" t="s">
        <v>80</v>
      </c>
      <c r="F139" s="240" t="s">
        <v>1642</v>
      </c>
      <c r="G139" s="238"/>
      <c r="H139" s="241">
        <v>1.05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182</v>
      </c>
      <c r="AU139" s="247" t="s">
        <v>92</v>
      </c>
      <c r="AV139" s="11" t="s">
        <v>92</v>
      </c>
      <c r="AW139" s="11" t="s">
        <v>44</v>
      </c>
      <c r="AX139" s="11" t="s">
        <v>82</v>
      </c>
      <c r="AY139" s="247" t="s">
        <v>157</v>
      </c>
    </row>
    <row r="140" s="12" customFormat="1">
      <c r="B140" s="248"/>
      <c r="C140" s="249"/>
      <c r="D140" s="234" t="s">
        <v>182</v>
      </c>
      <c r="E140" s="250" t="s">
        <v>80</v>
      </c>
      <c r="F140" s="251" t="s">
        <v>183</v>
      </c>
      <c r="G140" s="249"/>
      <c r="H140" s="252">
        <v>9.8000000000000007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92</v>
      </c>
      <c r="AV140" s="12" t="s">
        <v>177</v>
      </c>
      <c r="AW140" s="12" t="s">
        <v>44</v>
      </c>
      <c r="AX140" s="12" t="s">
        <v>90</v>
      </c>
      <c r="AY140" s="258" t="s">
        <v>157</v>
      </c>
    </row>
    <row r="141" s="1" customFormat="1" ht="38.25" customHeight="1">
      <c r="B141" s="47"/>
      <c r="C141" s="222" t="s">
        <v>268</v>
      </c>
      <c r="D141" s="222" t="s">
        <v>160</v>
      </c>
      <c r="E141" s="223" t="s">
        <v>1549</v>
      </c>
      <c r="F141" s="224" t="s">
        <v>1550</v>
      </c>
      <c r="G141" s="225" t="s">
        <v>451</v>
      </c>
      <c r="H141" s="226">
        <v>186.19999999999999</v>
      </c>
      <c r="I141" s="227"/>
      <c r="J141" s="228">
        <f>ROUND(I141*H141,2)</f>
        <v>0</v>
      </c>
      <c r="K141" s="224" t="s">
        <v>164</v>
      </c>
      <c r="L141" s="73"/>
      <c r="M141" s="229" t="s">
        <v>80</v>
      </c>
      <c r="N141" s="230" t="s">
        <v>52</v>
      </c>
      <c r="O141" s="48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4" t="s">
        <v>738</v>
      </c>
      <c r="AT141" s="24" t="s">
        <v>160</v>
      </c>
      <c r="AU141" s="24" t="s">
        <v>92</v>
      </c>
      <c r="AY141" s="24" t="s">
        <v>157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24" t="s">
        <v>90</v>
      </c>
      <c r="BK141" s="233">
        <f>ROUND(I141*H141,2)</f>
        <v>0</v>
      </c>
      <c r="BL141" s="24" t="s">
        <v>738</v>
      </c>
      <c r="BM141" s="24" t="s">
        <v>1643</v>
      </c>
    </row>
    <row r="142" s="11" customFormat="1">
      <c r="B142" s="237"/>
      <c r="C142" s="238"/>
      <c r="D142" s="234" t="s">
        <v>182</v>
      </c>
      <c r="E142" s="239" t="s">
        <v>80</v>
      </c>
      <c r="F142" s="240" t="s">
        <v>1644</v>
      </c>
      <c r="G142" s="238"/>
      <c r="H142" s="241">
        <v>166.25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182</v>
      </c>
      <c r="AU142" s="247" t="s">
        <v>92</v>
      </c>
      <c r="AV142" s="11" t="s">
        <v>92</v>
      </c>
      <c r="AW142" s="11" t="s">
        <v>44</v>
      </c>
      <c r="AX142" s="11" t="s">
        <v>82</v>
      </c>
      <c r="AY142" s="247" t="s">
        <v>157</v>
      </c>
    </row>
    <row r="143" s="11" customFormat="1">
      <c r="B143" s="237"/>
      <c r="C143" s="238"/>
      <c r="D143" s="234" t="s">
        <v>182</v>
      </c>
      <c r="E143" s="239" t="s">
        <v>80</v>
      </c>
      <c r="F143" s="240" t="s">
        <v>1645</v>
      </c>
      <c r="G143" s="238"/>
      <c r="H143" s="241">
        <v>19.949999999999999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182</v>
      </c>
      <c r="AU143" s="247" t="s">
        <v>92</v>
      </c>
      <c r="AV143" s="11" t="s">
        <v>92</v>
      </c>
      <c r="AW143" s="11" t="s">
        <v>44</v>
      </c>
      <c r="AX143" s="11" t="s">
        <v>82</v>
      </c>
      <c r="AY143" s="247" t="s">
        <v>157</v>
      </c>
    </row>
    <row r="144" s="12" customFormat="1">
      <c r="B144" s="248"/>
      <c r="C144" s="249"/>
      <c r="D144" s="234" t="s">
        <v>182</v>
      </c>
      <c r="E144" s="250" t="s">
        <v>80</v>
      </c>
      <c r="F144" s="251" t="s">
        <v>183</v>
      </c>
      <c r="G144" s="249"/>
      <c r="H144" s="252">
        <v>186.19999999999999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182</v>
      </c>
      <c r="AU144" s="258" t="s">
        <v>92</v>
      </c>
      <c r="AV144" s="12" t="s">
        <v>177</v>
      </c>
      <c r="AW144" s="12" t="s">
        <v>44</v>
      </c>
      <c r="AX144" s="12" t="s">
        <v>90</v>
      </c>
      <c r="AY144" s="258" t="s">
        <v>157</v>
      </c>
    </row>
    <row r="145" s="10" customFormat="1" ht="37.44001" customHeight="1">
      <c r="B145" s="206"/>
      <c r="C145" s="207"/>
      <c r="D145" s="208" t="s">
        <v>81</v>
      </c>
      <c r="E145" s="209" t="s">
        <v>154</v>
      </c>
      <c r="F145" s="209" t="s">
        <v>155</v>
      </c>
      <c r="G145" s="207"/>
      <c r="H145" s="207"/>
      <c r="I145" s="210"/>
      <c r="J145" s="211">
        <f>BK145</f>
        <v>0</v>
      </c>
      <c r="K145" s="207"/>
      <c r="L145" s="212"/>
      <c r="M145" s="213"/>
      <c r="N145" s="214"/>
      <c r="O145" s="214"/>
      <c r="P145" s="215">
        <f>P146</f>
        <v>0</v>
      </c>
      <c r="Q145" s="214"/>
      <c r="R145" s="215">
        <f>R146</f>
        <v>0</v>
      </c>
      <c r="S145" s="214"/>
      <c r="T145" s="216">
        <f>T146</f>
        <v>0</v>
      </c>
      <c r="AR145" s="217" t="s">
        <v>156</v>
      </c>
      <c r="AT145" s="218" t="s">
        <v>81</v>
      </c>
      <c r="AU145" s="218" t="s">
        <v>82</v>
      </c>
      <c r="AY145" s="217" t="s">
        <v>157</v>
      </c>
      <c r="BK145" s="219">
        <f>BK146</f>
        <v>0</v>
      </c>
    </row>
    <row r="146" s="10" customFormat="1" ht="19.92" customHeight="1">
      <c r="B146" s="206"/>
      <c r="C146" s="207"/>
      <c r="D146" s="208" t="s">
        <v>81</v>
      </c>
      <c r="E146" s="220" t="s">
        <v>158</v>
      </c>
      <c r="F146" s="220" t="s">
        <v>159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P147</f>
        <v>0</v>
      </c>
      <c r="Q146" s="214"/>
      <c r="R146" s="215">
        <f>R147</f>
        <v>0</v>
      </c>
      <c r="S146" s="214"/>
      <c r="T146" s="216">
        <f>T147</f>
        <v>0</v>
      </c>
      <c r="AR146" s="217" t="s">
        <v>156</v>
      </c>
      <c r="AT146" s="218" t="s">
        <v>81</v>
      </c>
      <c r="AU146" s="218" t="s">
        <v>90</v>
      </c>
      <c r="AY146" s="217" t="s">
        <v>157</v>
      </c>
      <c r="BK146" s="219">
        <f>BK147</f>
        <v>0</v>
      </c>
    </row>
    <row r="147" s="1" customFormat="1" ht="16.5" customHeight="1">
      <c r="B147" s="47"/>
      <c r="C147" s="222" t="s">
        <v>485</v>
      </c>
      <c r="D147" s="222" t="s">
        <v>160</v>
      </c>
      <c r="E147" s="223" t="s">
        <v>169</v>
      </c>
      <c r="F147" s="224" t="s">
        <v>1556</v>
      </c>
      <c r="G147" s="225" t="s">
        <v>1557</v>
      </c>
      <c r="H147" s="226">
        <v>1</v>
      </c>
      <c r="I147" s="227"/>
      <c r="J147" s="228">
        <f>ROUND(I147*H147,2)</f>
        <v>0</v>
      </c>
      <c r="K147" s="224" t="s">
        <v>164</v>
      </c>
      <c r="L147" s="73"/>
      <c r="M147" s="229" t="s">
        <v>80</v>
      </c>
      <c r="N147" s="259" t="s">
        <v>52</v>
      </c>
      <c r="O147" s="260"/>
      <c r="P147" s="261">
        <f>O147*H147</f>
        <v>0</v>
      </c>
      <c r="Q147" s="261">
        <v>0</v>
      </c>
      <c r="R147" s="261">
        <f>Q147*H147</f>
        <v>0</v>
      </c>
      <c r="S147" s="261">
        <v>0</v>
      </c>
      <c r="T147" s="262">
        <f>S147*H147</f>
        <v>0</v>
      </c>
      <c r="AR147" s="24" t="s">
        <v>165</v>
      </c>
      <c r="AT147" s="24" t="s">
        <v>160</v>
      </c>
      <c r="AU147" s="24" t="s">
        <v>92</v>
      </c>
      <c r="AY147" s="24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24" t="s">
        <v>90</v>
      </c>
      <c r="BK147" s="233">
        <f>ROUND(I147*H147,2)</f>
        <v>0</v>
      </c>
      <c r="BL147" s="24" t="s">
        <v>165</v>
      </c>
      <c r="BM147" s="24" t="s">
        <v>1646</v>
      </c>
    </row>
    <row r="148" s="1" customFormat="1" ht="6.96" customHeight="1">
      <c r="B148" s="68"/>
      <c r="C148" s="69"/>
      <c r="D148" s="69"/>
      <c r="E148" s="69"/>
      <c r="F148" s="69"/>
      <c r="G148" s="69"/>
      <c r="H148" s="69"/>
      <c r="I148" s="167"/>
      <c r="J148" s="69"/>
      <c r="K148" s="69"/>
      <c r="L148" s="73"/>
    </row>
  </sheetData>
  <sheetProtection sheet="1" autoFilter="0" formatColumns="0" formatRows="0" objects="1" scenarios="1" spinCount="100000" saltValue="BzONacepHP2cMrwPE9Y2a9Q64OgWDkliH6QxbZqPfSuElG+pqhHk58jjWoR5G+BaVUEfYZ1Zp9h3tpuuR3HqcQ==" hashValue="svIh5XAMgO9iSsF69Y1SylR7nskWvyYcfhC1gCdxpmN3qpCjpRExcbR9QvRFKDOEwtOwkPEdKy2VSrSbHMX8aw==" algorithmName="SHA-512" password="CC35"/>
  <autoFilter ref="C84:K147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1647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ROUND(SUM(BE86:BE153), 2)</f>
        <v>0</v>
      </c>
      <c r="G30" s="48"/>
      <c r="H30" s="48"/>
      <c r="I30" s="159">
        <v>0.20999999999999999</v>
      </c>
      <c r="J30" s="158">
        <f>ROUND(ROUND((SUM(BE86:BE153)),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ROUND(SUM(BF86:BF153), 2)</f>
        <v>0</v>
      </c>
      <c r="G31" s="48"/>
      <c r="H31" s="48"/>
      <c r="I31" s="159">
        <v>0.14999999999999999</v>
      </c>
      <c r="J31" s="158">
        <f>ROUND(ROUND((SUM(BF86:BF153)),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ROUND(SUM(BG86:BG153),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ROUND(SUM(BH86:BH153),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ROUND(SUM(BI86:BI153),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432 - Přeložka NN PRE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J86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J87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J88</f>
        <v>0</v>
      </c>
      <c r="K58" s="191"/>
    </row>
    <row r="59" s="7" customFormat="1" ht="24.96" customHeight="1">
      <c r="B59" s="178"/>
      <c r="C59" s="179"/>
      <c r="D59" s="180" t="s">
        <v>364</v>
      </c>
      <c r="E59" s="181"/>
      <c r="F59" s="181"/>
      <c r="G59" s="181"/>
      <c r="H59" s="181"/>
      <c r="I59" s="182"/>
      <c r="J59" s="183">
        <f>J95</f>
        <v>0</v>
      </c>
      <c r="K59" s="184"/>
    </row>
    <row r="60" s="8" customFormat="1" ht="19.92" customHeight="1">
      <c r="B60" s="185"/>
      <c r="C60" s="186"/>
      <c r="D60" s="187" t="s">
        <v>1563</v>
      </c>
      <c r="E60" s="188"/>
      <c r="F60" s="188"/>
      <c r="G60" s="188"/>
      <c r="H60" s="188"/>
      <c r="I60" s="189"/>
      <c r="J60" s="190">
        <f>J96</f>
        <v>0</v>
      </c>
      <c r="K60" s="191"/>
    </row>
    <row r="61" s="7" customFormat="1" ht="24.96" customHeight="1">
      <c r="B61" s="178"/>
      <c r="C61" s="179"/>
      <c r="D61" s="180" t="s">
        <v>367</v>
      </c>
      <c r="E61" s="181"/>
      <c r="F61" s="181"/>
      <c r="G61" s="181"/>
      <c r="H61" s="181"/>
      <c r="I61" s="182"/>
      <c r="J61" s="183">
        <f>J107</f>
        <v>0</v>
      </c>
      <c r="K61" s="184"/>
    </row>
    <row r="62" s="8" customFormat="1" ht="19.92" customHeight="1">
      <c r="B62" s="185"/>
      <c r="C62" s="186"/>
      <c r="D62" s="187" t="s">
        <v>368</v>
      </c>
      <c r="E62" s="188"/>
      <c r="F62" s="188"/>
      <c r="G62" s="188"/>
      <c r="H62" s="188"/>
      <c r="I62" s="189"/>
      <c r="J62" s="190">
        <f>J108</f>
        <v>0</v>
      </c>
      <c r="K62" s="191"/>
    </row>
    <row r="63" s="8" customFormat="1" ht="19.92" customHeight="1">
      <c r="B63" s="185"/>
      <c r="C63" s="186"/>
      <c r="D63" s="187" t="s">
        <v>1409</v>
      </c>
      <c r="E63" s="188"/>
      <c r="F63" s="188"/>
      <c r="G63" s="188"/>
      <c r="H63" s="188"/>
      <c r="I63" s="189"/>
      <c r="J63" s="190">
        <f>J119</f>
        <v>0</v>
      </c>
      <c r="K63" s="191"/>
    </row>
    <row r="64" s="7" customFormat="1" ht="24.96" customHeight="1">
      <c r="B64" s="178"/>
      <c r="C64" s="179"/>
      <c r="D64" s="180" t="s">
        <v>133</v>
      </c>
      <c r="E64" s="181"/>
      <c r="F64" s="181"/>
      <c r="G64" s="181"/>
      <c r="H64" s="181"/>
      <c r="I64" s="182"/>
      <c r="J64" s="183">
        <f>J147</f>
        <v>0</v>
      </c>
      <c r="K64" s="184"/>
    </row>
    <row r="65" s="8" customFormat="1" ht="19.92" customHeight="1">
      <c r="B65" s="185"/>
      <c r="C65" s="186"/>
      <c r="D65" s="187" t="s">
        <v>134</v>
      </c>
      <c r="E65" s="188"/>
      <c r="F65" s="188"/>
      <c r="G65" s="188"/>
      <c r="H65" s="188"/>
      <c r="I65" s="189"/>
      <c r="J65" s="190">
        <f>J148</f>
        <v>0</v>
      </c>
      <c r="K65" s="191"/>
    </row>
    <row r="66" s="8" customFormat="1" ht="19.92" customHeight="1">
      <c r="B66" s="185"/>
      <c r="C66" s="186"/>
      <c r="D66" s="187" t="s">
        <v>136</v>
      </c>
      <c r="E66" s="188"/>
      <c r="F66" s="188"/>
      <c r="G66" s="188"/>
      <c r="H66" s="188"/>
      <c r="I66" s="189"/>
      <c r="J66" s="190">
        <f>J150</f>
        <v>0</v>
      </c>
      <c r="K66" s="191"/>
    </row>
    <row r="67" s="1" customFormat="1" ht="21.84" customHeight="1">
      <c r="B67" s="47"/>
      <c r="C67" s="48"/>
      <c r="D67" s="48"/>
      <c r="E67" s="48"/>
      <c r="F67" s="48"/>
      <c r="G67" s="48"/>
      <c r="H67" s="48"/>
      <c r="I67" s="145"/>
      <c r="J67" s="48"/>
      <c r="K67" s="52"/>
    </row>
    <row r="68" s="1" customFormat="1" ht="6.96" customHeight="1">
      <c r="B68" s="68"/>
      <c r="C68" s="69"/>
      <c r="D68" s="69"/>
      <c r="E68" s="69"/>
      <c r="F68" s="69"/>
      <c r="G68" s="69"/>
      <c r="H68" s="69"/>
      <c r="I68" s="167"/>
      <c r="J68" s="69"/>
      <c r="K68" s="70"/>
    </row>
    <row r="72" s="1" customFormat="1" ht="6.96" customHeight="1">
      <c r="B72" s="71"/>
      <c r="C72" s="72"/>
      <c r="D72" s="72"/>
      <c r="E72" s="72"/>
      <c r="F72" s="72"/>
      <c r="G72" s="72"/>
      <c r="H72" s="72"/>
      <c r="I72" s="170"/>
      <c r="J72" s="72"/>
      <c r="K72" s="72"/>
      <c r="L72" s="73"/>
    </row>
    <row r="73" s="1" customFormat="1" ht="36.96" customHeight="1">
      <c r="B73" s="47"/>
      <c r="C73" s="74" t="s">
        <v>140</v>
      </c>
      <c r="D73" s="75"/>
      <c r="E73" s="75"/>
      <c r="F73" s="75"/>
      <c r="G73" s="75"/>
      <c r="H73" s="75"/>
      <c r="I73" s="192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192"/>
      <c r="J75" s="75"/>
      <c r="K75" s="75"/>
      <c r="L75" s="73"/>
    </row>
    <row r="76" s="1" customFormat="1" ht="16.5" customHeight="1">
      <c r="B76" s="47"/>
      <c r="C76" s="75"/>
      <c r="D76" s="75"/>
      <c r="E76" s="193" t="str">
        <f>E7</f>
        <v>B062-Švehlova , oprava mostu č. akce 1022, Praha 15 - vypracování PD a zajištění IČ</v>
      </c>
      <c r="F76" s="77"/>
      <c r="G76" s="77"/>
      <c r="H76" s="77"/>
      <c r="I76" s="192"/>
      <c r="J76" s="75"/>
      <c r="K76" s="75"/>
      <c r="L76" s="73"/>
    </row>
    <row r="77" s="1" customFormat="1" ht="14.4" customHeight="1">
      <c r="B77" s="47"/>
      <c r="C77" s="77" t="s">
        <v>126</v>
      </c>
      <c r="D77" s="75"/>
      <c r="E77" s="75"/>
      <c r="F77" s="75"/>
      <c r="G77" s="75"/>
      <c r="H77" s="75"/>
      <c r="I77" s="192"/>
      <c r="J77" s="75"/>
      <c r="K77" s="75"/>
      <c r="L77" s="73"/>
    </row>
    <row r="78" s="1" customFormat="1" ht="17.25" customHeight="1">
      <c r="B78" s="47"/>
      <c r="C78" s="75"/>
      <c r="D78" s="75"/>
      <c r="E78" s="83" t="str">
        <f>E9</f>
        <v>SO 432 - Přeložka NN PRE</v>
      </c>
      <c r="F78" s="75"/>
      <c r="G78" s="75"/>
      <c r="H78" s="75"/>
      <c r="I78" s="192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="1" customFormat="1" ht="18" customHeight="1">
      <c r="B80" s="47"/>
      <c r="C80" s="77" t="s">
        <v>24</v>
      </c>
      <c r="D80" s="75"/>
      <c r="E80" s="75"/>
      <c r="F80" s="194" t="str">
        <f>F12</f>
        <v>Praha</v>
      </c>
      <c r="G80" s="75"/>
      <c r="H80" s="75"/>
      <c r="I80" s="195" t="s">
        <v>26</v>
      </c>
      <c r="J80" s="86" t="str">
        <f>IF(J12="","",J12)</f>
        <v>8. 10. 2018</v>
      </c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="1" customFormat="1">
      <c r="B82" s="47"/>
      <c r="C82" s="77" t="s">
        <v>32</v>
      </c>
      <c r="D82" s="75"/>
      <c r="E82" s="75"/>
      <c r="F82" s="194" t="str">
        <f>E15</f>
        <v>TSK hl. m. Prahy, a.s.</v>
      </c>
      <c r="G82" s="75"/>
      <c r="H82" s="75"/>
      <c r="I82" s="195" t="s">
        <v>40</v>
      </c>
      <c r="J82" s="194" t="str">
        <f>E21</f>
        <v>Pontex, spol. s r.o.</v>
      </c>
      <c r="K82" s="75"/>
      <c r="L82" s="73"/>
    </row>
    <row r="83" s="1" customFormat="1" ht="14.4" customHeight="1">
      <c r="B83" s="47"/>
      <c r="C83" s="77" t="s">
        <v>38</v>
      </c>
      <c r="D83" s="75"/>
      <c r="E83" s="75"/>
      <c r="F83" s="194" t="str">
        <f>IF(E18="","",E18)</f>
        <v/>
      </c>
      <c r="G83" s="75"/>
      <c r="H83" s="75"/>
      <c r="I83" s="192"/>
      <c r="J83" s="75"/>
      <c r="K83" s="75"/>
      <c r="L83" s="73"/>
    </row>
    <row r="84" s="1" customFormat="1" ht="10.32" customHeight="1">
      <c r="B84" s="47"/>
      <c r="C84" s="75"/>
      <c r="D84" s="75"/>
      <c r="E84" s="75"/>
      <c r="F84" s="75"/>
      <c r="G84" s="75"/>
      <c r="H84" s="75"/>
      <c r="I84" s="192"/>
      <c r="J84" s="75"/>
      <c r="K84" s="75"/>
      <c r="L84" s="73"/>
    </row>
    <row r="85" s="9" customFormat="1" ht="29.28" customHeight="1">
      <c r="B85" s="196"/>
      <c r="C85" s="197" t="s">
        <v>141</v>
      </c>
      <c r="D85" s="198" t="s">
        <v>66</v>
      </c>
      <c r="E85" s="198" t="s">
        <v>62</v>
      </c>
      <c r="F85" s="198" t="s">
        <v>142</v>
      </c>
      <c r="G85" s="198" t="s">
        <v>143</v>
      </c>
      <c r="H85" s="198" t="s">
        <v>144</v>
      </c>
      <c r="I85" s="199" t="s">
        <v>145</v>
      </c>
      <c r="J85" s="198" t="s">
        <v>130</v>
      </c>
      <c r="K85" s="200" t="s">
        <v>146</v>
      </c>
      <c r="L85" s="201"/>
      <c r="M85" s="103" t="s">
        <v>147</v>
      </c>
      <c r="N85" s="104" t="s">
        <v>51</v>
      </c>
      <c r="O85" s="104" t="s">
        <v>148</v>
      </c>
      <c r="P85" s="104" t="s">
        <v>149</v>
      </c>
      <c r="Q85" s="104" t="s">
        <v>150</v>
      </c>
      <c r="R85" s="104" t="s">
        <v>151</v>
      </c>
      <c r="S85" s="104" t="s">
        <v>152</v>
      </c>
      <c r="T85" s="105" t="s">
        <v>153</v>
      </c>
    </row>
    <row r="86" s="1" customFormat="1" ht="29.28" customHeight="1">
      <c r="B86" s="47"/>
      <c r="C86" s="109" t="s">
        <v>131</v>
      </c>
      <c r="D86" s="75"/>
      <c r="E86" s="75"/>
      <c r="F86" s="75"/>
      <c r="G86" s="75"/>
      <c r="H86" s="75"/>
      <c r="I86" s="192"/>
      <c r="J86" s="202">
        <f>BK86</f>
        <v>0</v>
      </c>
      <c r="K86" s="75"/>
      <c r="L86" s="73"/>
      <c r="M86" s="106"/>
      <c r="N86" s="107"/>
      <c r="O86" s="107"/>
      <c r="P86" s="203">
        <f>P87+P95+P107+P147</f>
        <v>0</v>
      </c>
      <c r="Q86" s="107"/>
      <c r="R86" s="203">
        <f>R87+R95+R107+R147</f>
        <v>22.495589999999996</v>
      </c>
      <c r="S86" s="107"/>
      <c r="T86" s="204">
        <f>T87+T95+T107+T147</f>
        <v>0</v>
      </c>
      <c r="AT86" s="24" t="s">
        <v>81</v>
      </c>
      <c r="AU86" s="24" t="s">
        <v>132</v>
      </c>
      <c r="BK86" s="205">
        <f>BK87+BK95+BK107+BK147</f>
        <v>0</v>
      </c>
    </row>
    <row r="87" s="10" customFormat="1" ht="37.44001" customHeight="1">
      <c r="B87" s="206"/>
      <c r="C87" s="207"/>
      <c r="D87" s="208" t="s">
        <v>81</v>
      </c>
      <c r="E87" s="209" t="s">
        <v>276</v>
      </c>
      <c r="F87" s="209" t="s">
        <v>277</v>
      </c>
      <c r="G87" s="207"/>
      <c r="H87" s="207"/>
      <c r="I87" s="210"/>
      <c r="J87" s="211">
        <f>BK87</f>
        <v>0</v>
      </c>
      <c r="K87" s="207"/>
      <c r="L87" s="212"/>
      <c r="M87" s="213"/>
      <c r="N87" s="214"/>
      <c r="O87" s="214"/>
      <c r="P87" s="215">
        <f>P88</f>
        <v>0</v>
      </c>
      <c r="Q87" s="214"/>
      <c r="R87" s="215">
        <f>R88</f>
        <v>0</v>
      </c>
      <c r="S87" s="214"/>
      <c r="T87" s="216">
        <f>T88</f>
        <v>0</v>
      </c>
      <c r="AR87" s="217" t="s">
        <v>90</v>
      </c>
      <c r="AT87" s="218" t="s">
        <v>81</v>
      </c>
      <c r="AU87" s="218" t="s">
        <v>82</v>
      </c>
      <c r="AY87" s="217" t="s">
        <v>157</v>
      </c>
      <c r="BK87" s="219">
        <f>BK88</f>
        <v>0</v>
      </c>
    </row>
    <row r="88" s="10" customFormat="1" ht="19.92" customHeight="1">
      <c r="B88" s="206"/>
      <c r="C88" s="207"/>
      <c r="D88" s="208" t="s">
        <v>81</v>
      </c>
      <c r="E88" s="220" t="s">
        <v>90</v>
      </c>
      <c r="F88" s="220" t="s">
        <v>278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SUM(P89:P94)</f>
        <v>0</v>
      </c>
      <c r="Q88" s="214"/>
      <c r="R88" s="215">
        <f>SUM(R89:R94)</f>
        <v>0</v>
      </c>
      <c r="S88" s="214"/>
      <c r="T88" s="216">
        <f>SUM(T89:T94)</f>
        <v>0</v>
      </c>
      <c r="AR88" s="217" t="s">
        <v>90</v>
      </c>
      <c r="AT88" s="218" t="s">
        <v>81</v>
      </c>
      <c r="AU88" s="218" t="s">
        <v>90</v>
      </c>
      <c r="AY88" s="217" t="s">
        <v>157</v>
      </c>
      <c r="BK88" s="219">
        <f>SUM(BK89:BK94)</f>
        <v>0</v>
      </c>
    </row>
    <row r="89" s="1" customFormat="1" ht="25.5" customHeight="1">
      <c r="B89" s="47"/>
      <c r="C89" s="222" t="s">
        <v>90</v>
      </c>
      <c r="D89" s="222" t="s">
        <v>160</v>
      </c>
      <c r="E89" s="223" t="s">
        <v>618</v>
      </c>
      <c r="F89" s="224" t="s">
        <v>619</v>
      </c>
      <c r="G89" s="225" t="s">
        <v>505</v>
      </c>
      <c r="H89" s="226">
        <v>17.010000000000002</v>
      </c>
      <c r="I89" s="227"/>
      <c r="J89" s="228">
        <f>ROUND(I89*H89,2)</f>
        <v>0</v>
      </c>
      <c r="K89" s="224" t="s">
        <v>164</v>
      </c>
      <c r="L89" s="73"/>
      <c r="M89" s="229" t="s">
        <v>80</v>
      </c>
      <c r="N89" s="230" t="s">
        <v>52</v>
      </c>
      <c r="O89" s="48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4" t="s">
        <v>177</v>
      </c>
      <c r="AT89" s="24" t="s">
        <v>160</v>
      </c>
      <c r="AU89" s="24" t="s">
        <v>92</v>
      </c>
      <c r="AY89" s="24" t="s">
        <v>157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90</v>
      </c>
      <c r="BK89" s="233">
        <f>ROUND(I89*H89,2)</f>
        <v>0</v>
      </c>
      <c r="BL89" s="24" t="s">
        <v>177</v>
      </c>
      <c r="BM89" s="24" t="s">
        <v>1648</v>
      </c>
    </row>
    <row r="90" s="13" customFormat="1">
      <c r="B90" s="276"/>
      <c r="C90" s="277"/>
      <c r="D90" s="234" t="s">
        <v>182</v>
      </c>
      <c r="E90" s="278" t="s">
        <v>80</v>
      </c>
      <c r="F90" s="279" t="s">
        <v>1411</v>
      </c>
      <c r="G90" s="277"/>
      <c r="H90" s="278" t="s">
        <v>80</v>
      </c>
      <c r="I90" s="280"/>
      <c r="J90" s="277"/>
      <c r="K90" s="277"/>
      <c r="L90" s="281"/>
      <c r="M90" s="282"/>
      <c r="N90" s="283"/>
      <c r="O90" s="283"/>
      <c r="P90" s="283"/>
      <c r="Q90" s="283"/>
      <c r="R90" s="283"/>
      <c r="S90" s="283"/>
      <c r="T90" s="284"/>
      <c r="AT90" s="285" t="s">
        <v>182</v>
      </c>
      <c r="AU90" s="285" t="s">
        <v>92</v>
      </c>
      <c r="AV90" s="13" t="s">
        <v>90</v>
      </c>
      <c r="AW90" s="13" t="s">
        <v>44</v>
      </c>
      <c r="AX90" s="13" t="s">
        <v>82</v>
      </c>
      <c r="AY90" s="285" t="s">
        <v>157</v>
      </c>
    </row>
    <row r="91" s="11" customFormat="1">
      <c r="B91" s="237"/>
      <c r="C91" s="238"/>
      <c r="D91" s="234" t="s">
        <v>182</v>
      </c>
      <c r="E91" s="239" t="s">
        <v>80</v>
      </c>
      <c r="F91" s="240" t="s">
        <v>1649</v>
      </c>
      <c r="G91" s="238"/>
      <c r="H91" s="241">
        <v>5.6699999999999999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182</v>
      </c>
      <c r="AU91" s="247" t="s">
        <v>92</v>
      </c>
      <c r="AV91" s="11" t="s">
        <v>92</v>
      </c>
      <c r="AW91" s="11" t="s">
        <v>44</v>
      </c>
      <c r="AX91" s="11" t="s">
        <v>82</v>
      </c>
      <c r="AY91" s="247" t="s">
        <v>157</v>
      </c>
    </row>
    <row r="92" s="13" customFormat="1">
      <c r="B92" s="276"/>
      <c r="C92" s="277"/>
      <c r="D92" s="234" t="s">
        <v>182</v>
      </c>
      <c r="E92" s="278" t="s">
        <v>80</v>
      </c>
      <c r="F92" s="279" t="s">
        <v>1413</v>
      </c>
      <c r="G92" s="277"/>
      <c r="H92" s="278" t="s">
        <v>80</v>
      </c>
      <c r="I92" s="280"/>
      <c r="J92" s="277"/>
      <c r="K92" s="277"/>
      <c r="L92" s="281"/>
      <c r="M92" s="282"/>
      <c r="N92" s="283"/>
      <c r="O92" s="283"/>
      <c r="P92" s="283"/>
      <c r="Q92" s="283"/>
      <c r="R92" s="283"/>
      <c r="S92" s="283"/>
      <c r="T92" s="284"/>
      <c r="AT92" s="285" t="s">
        <v>182</v>
      </c>
      <c r="AU92" s="285" t="s">
        <v>92</v>
      </c>
      <c r="AV92" s="13" t="s">
        <v>90</v>
      </c>
      <c r="AW92" s="13" t="s">
        <v>44</v>
      </c>
      <c r="AX92" s="13" t="s">
        <v>82</v>
      </c>
      <c r="AY92" s="285" t="s">
        <v>157</v>
      </c>
    </row>
    <row r="93" s="11" customFormat="1">
      <c r="B93" s="237"/>
      <c r="C93" s="238"/>
      <c r="D93" s="234" t="s">
        <v>182</v>
      </c>
      <c r="E93" s="239" t="s">
        <v>80</v>
      </c>
      <c r="F93" s="240" t="s">
        <v>1650</v>
      </c>
      <c r="G93" s="238"/>
      <c r="H93" s="241">
        <v>11.34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182</v>
      </c>
      <c r="AU93" s="247" t="s">
        <v>92</v>
      </c>
      <c r="AV93" s="11" t="s">
        <v>92</v>
      </c>
      <c r="AW93" s="11" t="s">
        <v>44</v>
      </c>
      <c r="AX93" s="11" t="s">
        <v>82</v>
      </c>
      <c r="AY93" s="247" t="s">
        <v>157</v>
      </c>
    </row>
    <row r="94" s="12" customFormat="1">
      <c r="B94" s="248"/>
      <c r="C94" s="249"/>
      <c r="D94" s="234" t="s">
        <v>182</v>
      </c>
      <c r="E94" s="250" t="s">
        <v>80</v>
      </c>
      <c r="F94" s="251" t="s">
        <v>183</v>
      </c>
      <c r="G94" s="249"/>
      <c r="H94" s="252">
        <v>17.010000000000002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182</v>
      </c>
      <c r="AU94" s="258" t="s">
        <v>92</v>
      </c>
      <c r="AV94" s="12" t="s">
        <v>177</v>
      </c>
      <c r="AW94" s="12" t="s">
        <v>44</v>
      </c>
      <c r="AX94" s="12" t="s">
        <v>90</v>
      </c>
      <c r="AY94" s="258" t="s">
        <v>157</v>
      </c>
    </row>
    <row r="95" s="10" customFormat="1" ht="37.44001" customHeight="1">
      <c r="B95" s="206"/>
      <c r="C95" s="207"/>
      <c r="D95" s="208" t="s">
        <v>81</v>
      </c>
      <c r="E95" s="209" t="s">
        <v>1255</v>
      </c>
      <c r="F95" s="209" t="s">
        <v>1256</v>
      </c>
      <c r="G95" s="207"/>
      <c r="H95" s="207"/>
      <c r="I95" s="210"/>
      <c r="J95" s="211">
        <f>BK95</f>
        <v>0</v>
      </c>
      <c r="K95" s="207"/>
      <c r="L95" s="212"/>
      <c r="M95" s="213"/>
      <c r="N95" s="214"/>
      <c r="O95" s="214"/>
      <c r="P95" s="215">
        <f>P96</f>
        <v>0</v>
      </c>
      <c r="Q95" s="214"/>
      <c r="R95" s="215">
        <f>R96</f>
        <v>0.43658999999999998</v>
      </c>
      <c r="S95" s="214"/>
      <c r="T95" s="216">
        <f>T96</f>
        <v>0</v>
      </c>
      <c r="AR95" s="217" t="s">
        <v>92</v>
      </c>
      <c r="AT95" s="218" t="s">
        <v>81</v>
      </c>
      <c r="AU95" s="218" t="s">
        <v>82</v>
      </c>
      <c r="AY95" s="217" t="s">
        <v>157</v>
      </c>
      <c r="BK95" s="219">
        <f>BK96</f>
        <v>0</v>
      </c>
    </row>
    <row r="96" s="10" customFormat="1" ht="19.92" customHeight="1">
      <c r="B96" s="206"/>
      <c r="C96" s="207"/>
      <c r="D96" s="208" t="s">
        <v>81</v>
      </c>
      <c r="E96" s="220" t="s">
        <v>1566</v>
      </c>
      <c r="F96" s="220" t="s">
        <v>1567</v>
      </c>
      <c r="G96" s="207"/>
      <c r="H96" s="207"/>
      <c r="I96" s="210"/>
      <c r="J96" s="221">
        <f>BK96</f>
        <v>0</v>
      </c>
      <c r="K96" s="207"/>
      <c r="L96" s="212"/>
      <c r="M96" s="213"/>
      <c r="N96" s="214"/>
      <c r="O96" s="214"/>
      <c r="P96" s="215">
        <f>SUM(P97:P106)</f>
        <v>0</v>
      </c>
      <c r="Q96" s="214"/>
      <c r="R96" s="215">
        <f>SUM(R97:R106)</f>
        <v>0.43658999999999998</v>
      </c>
      <c r="S96" s="214"/>
      <c r="T96" s="216">
        <f>SUM(T97:T106)</f>
        <v>0</v>
      </c>
      <c r="AR96" s="217" t="s">
        <v>92</v>
      </c>
      <c r="AT96" s="218" t="s">
        <v>81</v>
      </c>
      <c r="AU96" s="218" t="s">
        <v>90</v>
      </c>
      <c r="AY96" s="217" t="s">
        <v>157</v>
      </c>
      <c r="BK96" s="219">
        <f>SUM(BK97:BK106)</f>
        <v>0</v>
      </c>
    </row>
    <row r="97" s="1" customFormat="1" ht="25.5" customHeight="1">
      <c r="B97" s="47"/>
      <c r="C97" s="222" t="s">
        <v>92</v>
      </c>
      <c r="D97" s="222" t="s">
        <v>160</v>
      </c>
      <c r="E97" s="223" t="s">
        <v>1651</v>
      </c>
      <c r="F97" s="224" t="s">
        <v>1652</v>
      </c>
      <c r="G97" s="225" t="s">
        <v>281</v>
      </c>
      <c r="H97" s="226">
        <v>445.5</v>
      </c>
      <c r="I97" s="227"/>
      <c r="J97" s="228">
        <f>ROUND(I97*H97,2)</f>
        <v>0</v>
      </c>
      <c r="K97" s="224" t="s">
        <v>164</v>
      </c>
      <c r="L97" s="73"/>
      <c r="M97" s="229" t="s">
        <v>80</v>
      </c>
      <c r="N97" s="230" t="s">
        <v>52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231</v>
      </c>
      <c r="AT97" s="24" t="s">
        <v>160</v>
      </c>
      <c r="AU97" s="24" t="s">
        <v>92</v>
      </c>
      <c r="AY97" s="24" t="s">
        <v>157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90</v>
      </c>
      <c r="BK97" s="233">
        <f>ROUND(I97*H97,2)</f>
        <v>0</v>
      </c>
      <c r="BL97" s="24" t="s">
        <v>231</v>
      </c>
      <c r="BM97" s="24" t="s">
        <v>1653</v>
      </c>
    </row>
    <row r="98" s="13" customFormat="1">
      <c r="B98" s="276"/>
      <c r="C98" s="277"/>
      <c r="D98" s="234" t="s">
        <v>182</v>
      </c>
      <c r="E98" s="278" t="s">
        <v>80</v>
      </c>
      <c r="F98" s="279" t="s">
        <v>1654</v>
      </c>
      <c r="G98" s="277"/>
      <c r="H98" s="278" t="s">
        <v>80</v>
      </c>
      <c r="I98" s="280"/>
      <c r="J98" s="277"/>
      <c r="K98" s="277"/>
      <c r="L98" s="281"/>
      <c r="M98" s="282"/>
      <c r="N98" s="283"/>
      <c r="O98" s="283"/>
      <c r="P98" s="283"/>
      <c r="Q98" s="283"/>
      <c r="R98" s="283"/>
      <c r="S98" s="283"/>
      <c r="T98" s="284"/>
      <c r="AT98" s="285" t="s">
        <v>182</v>
      </c>
      <c r="AU98" s="285" t="s">
        <v>92</v>
      </c>
      <c r="AV98" s="13" t="s">
        <v>90</v>
      </c>
      <c r="AW98" s="13" t="s">
        <v>44</v>
      </c>
      <c r="AX98" s="13" t="s">
        <v>82</v>
      </c>
      <c r="AY98" s="285" t="s">
        <v>157</v>
      </c>
    </row>
    <row r="99" s="11" customFormat="1">
      <c r="B99" s="237"/>
      <c r="C99" s="238"/>
      <c r="D99" s="234" t="s">
        <v>182</v>
      </c>
      <c r="E99" s="239" t="s">
        <v>80</v>
      </c>
      <c r="F99" s="240" t="s">
        <v>1655</v>
      </c>
      <c r="G99" s="238"/>
      <c r="H99" s="241">
        <v>148.5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182</v>
      </c>
      <c r="AU99" s="247" t="s">
        <v>92</v>
      </c>
      <c r="AV99" s="11" t="s">
        <v>92</v>
      </c>
      <c r="AW99" s="11" t="s">
        <v>44</v>
      </c>
      <c r="AX99" s="11" t="s">
        <v>82</v>
      </c>
      <c r="AY99" s="247" t="s">
        <v>157</v>
      </c>
    </row>
    <row r="100" s="13" customFormat="1">
      <c r="B100" s="276"/>
      <c r="C100" s="277"/>
      <c r="D100" s="234" t="s">
        <v>182</v>
      </c>
      <c r="E100" s="278" t="s">
        <v>80</v>
      </c>
      <c r="F100" s="279" t="s">
        <v>1656</v>
      </c>
      <c r="G100" s="277"/>
      <c r="H100" s="278" t="s">
        <v>80</v>
      </c>
      <c r="I100" s="280"/>
      <c r="J100" s="277"/>
      <c r="K100" s="277"/>
      <c r="L100" s="281"/>
      <c r="M100" s="282"/>
      <c r="N100" s="283"/>
      <c r="O100" s="283"/>
      <c r="P100" s="283"/>
      <c r="Q100" s="283"/>
      <c r="R100" s="283"/>
      <c r="S100" s="283"/>
      <c r="T100" s="284"/>
      <c r="AT100" s="285" t="s">
        <v>182</v>
      </c>
      <c r="AU100" s="285" t="s">
        <v>92</v>
      </c>
      <c r="AV100" s="13" t="s">
        <v>90</v>
      </c>
      <c r="AW100" s="13" t="s">
        <v>44</v>
      </c>
      <c r="AX100" s="13" t="s">
        <v>82</v>
      </c>
      <c r="AY100" s="285" t="s">
        <v>157</v>
      </c>
    </row>
    <row r="101" s="11" customFormat="1">
      <c r="B101" s="237"/>
      <c r="C101" s="238"/>
      <c r="D101" s="234" t="s">
        <v>182</v>
      </c>
      <c r="E101" s="239" t="s">
        <v>80</v>
      </c>
      <c r="F101" s="240" t="s">
        <v>1657</v>
      </c>
      <c r="G101" s="238"/>
      <c r="H101" s="241">
        <v>297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182</v>
      </c>
      <c r="AU101" s="247" t="s">
        <v>92</v>
      </c>
      <c r="AV101" s="11" t="s">
        <v>92</v>
      </c>
      <c r="AW101" s="11" t="s">
        <v>44</v>
      </c>
      <c r="AX101" s="11" t="s">
        <v>82</v>
      </c>
      <c r="AY101" s="247" t="s">
        <v>157</v>
      </c>
    </row>
    <row r="102" s="12" customFormat="1">
      <c r="B102" s="248"/>
      <c r="C102" s="249"/>
      <c r="D102" s="234" t="s">
        <v>182</v>
      </c>
      <c r="E102" s="250" t="s">
        <v>80</v>
      </c>
      <c r="F102" s="251" t="s">
        <v>183</v>
      </c>
      <c r="G102" s="249"/>
      <c r="H102" s="252">
        <v>445.5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182</v>
      </c>
      <c r="AU102" s="258" t="s">
        <v>92</v>
      </c>
      <c r="AV102" s="12" t="s">
        <v>177</v>
      </c>
      <c r="AW102" s="12" t="s">
        <v>44</v>
      </c>
      <c r="AX102" s="12" t="s">
        <v>90</v>
      </c>
      <c r="AY102" s="258" t="s">
        <v>157</v>
      </c>
    </row>
    <row r="103" s="1" customFormat="1" ht="16.5" customHeight="1">
      <c r="B103" s="47"/>
      <c r="C103" s="263" t="s">
        <v>172</v>
      </c>
      <c r="D103" s="263" t="s">
        <v>309</v>
      </c>
      <c r="E103" s="264" t="s">
        <v>1658</v>
      </c>
      <c r="F103" s="265" t="s">
        <v>1659</v>
      </c>
      <c r="G103" s="266" t="s">
        <v>281</v>
      </c>
      <c r="H103" s="267">
        <v>148.5</v>
      </c>
      <c r="I103" s="268"/>
      <c r="J103" s="269">
        <f>ROUND(I103*H103,2)</f>
        <v>0</v>
      </c>
      <c r="K103" s="265" t="s">
        <v>164</v>
      </c>
      <c r="L103" s="270"/>
      <c r="M103" s="271" t="s">
        <v>80</v>
      </c>
      <c r="N103" s="272" t="s">
        <v>52</v>
      </c>
      <c r="O103" s="48"/>
      <c r="P103" s="231">
        <f>O103*H103</f>
        <v>0</v>
      </c>
      <c r="Q103" s="231">
        <v>0.0029399999999999999</v>
      </c>
      <c r="R103" s="231">
        <f>Q103*H103</f>
        <v>0.43658999999999998</v>
      </c>
      <c r="S103" s="231">
        <v>0</v>
      </c>
      <c r="T103" s="232">
        <f>S103*H103</f>
        <v>0</v>
      </c>
      <c r="AR103" s="24" t="s">
        <v>1274</v>
      </c>
      <c r="AT103" s="24" t="s">
        <v>309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231</v>
      </c>
      <c r="BM103" s="24" t="s">
        <v>1660</v>
      </c>
    </row>
    <row r="104" s="11" customFormat="1">
      <c r="B104" s="237"/>
      <c r="C104" s="238"/>
      <c r="D104" s="234" t="s">
        <v>182</v>
      </c>
      <c r="E104" s="239" t="s">
        <v>80</v>
      </c>
      <c r="F104" s="240" t="s">
        <v>1661</v>
      </c>
      <c r="G104" s="238"/>
      <c r="H104" s="241">
        <v>148.5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182</v>
      </c>
      <c r="AU104" s="247" t="s">
        <v>92</v>
      </c>
      <c r="AV104" s="11" t="s">
        <v>92</v>
      </c>
      <c r="AW104" s="11" t="s">
        <v>44</v>
      </c>
      <c r="AX104" s="11" t="s">
        <v>90</v>
      </c>
      <c r="AY104" s="247" t="s">
        <v>157</v>
      </c>
    </row>
    <row r="105" s="1" customFormat="1" ht="16.5" customHeight="1">
      <c r="B105" s="47"/>
      <c r="C105" s="263" t="s">
        <v>177</v>
      </c>
      <c r="D105" s="263" t="s">
        <v>309</v>
      </c>
      <c r="E105" s="264" t="s">
        <v>1468</v>
      </c>
      <c r="F105" s="265" t="s">
        <v>1662</v>
      </c>
      <c r="G105" s="266" t="s">
        <v>281</v>
      </c>
      <c r="H105" s="267">
        <v>297</v>
      </c>
      <c r="I105" s="268"/>
      <c r="J105" s="269">
        <f>ROUND(I105*H105,2)</f>
        <v>0</v>
      </c>
      <c r="K105" s="265" t="s">
        <v>80</v>
      </c>
      <c r="L105" s="270"/>
      <c r="M105" s="271" t="s">
        <v>80</v>
      </c>
      <c r="N105" s="272" t="s">
        <v>52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1274</v>
      </c>
      <c r="AT105" s="24" t="s">
        <v>309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231</v>
      </c>
      <c r="BM105" s="24" t="s">
        <v>1663</v>
      </c>
    </row>
    <row r="106" s="11" customFormat="1">
      <c r="B106" s="237"/>
      <c r="C106" s="238"/>
      <c r="D106" s="234" t="s">
        <v>182</v>
      </c>
      <c r="E106" s="239" t="s">
        <v>80</v>
      </c>
      <c r="F106" s="240" t="s">
        <v>1664</v>
      </c>
      <c r="G106" s="238"/>
      <c r="H106" s="241">
        <v>297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182</v>
      </c>
      <c r="AU106" s="247" t="s">
        <v>92</v>
      </c>
      <c r="AV106" s="11" t="s">
        <v>92</v>
      </c>
      <c r="AW106" s="11" t="s">
        <v>44</v>
      </c>
      <c r="AX106" s="11" t="s">
        <v>90</v>
      </c>
      <c r="AY106" s="247" t="s">
        <v>157</v>
      </c>
    </row>
    <row r="107" s="10" customFormat="1" ht="37.44001" customHeight="1">
      <c r="B107" s="206"/>
      <c r="C107" s="207"/>
      <c r="D107" s="208" t="s">
        <v>81</v>
      </c>
      <c r="E107" s="209" t="s">
        <v>309</v>
      </c>
      <c r="F107" s="209" t="s">
        <v>1388</v>
      </c>
      <c r="G107" s="207"/>
      <c r="H107" s="207"/>
      <c r="I107" s="210"/>
      <c r="J107" s="211">
        <f>BK107</f>
        <v>0</v>
      </c>
      <c r="K107" s="207"/>
      <c r="L107" s="212"/>
      <c r="M107" s="213"/>
      <c r="N107" s="214"/>
      <c r="O107" s="214"/>
      <c r="P107" s="215">
        <f>P108+P119</f>
        <v>0</v>
      </c>
      <c r="Q107" s="214"/>
      <c r="R107" s="215">
        <f>R108+R119</f>
        <v>22.058999999999997</v>
      </c>
      <c r="S107" s="214"/>
      <c r="T107" s="216">
        <f>T108+T119</f>
        <v>0</v>
      </c>
      <c r="AR107" s="217" t="s">
        <v>172</v>
      </c>
      <c r="AT107" s="218" t="s">
        <v>81</v>
      </c>
      <c r="AU107" s="218" t="s">
        <v>82</v>
      </c>
      <c r="AY107" s="217" t="s">
        <v>157</v>
      </c>
      <c r="BK107" s="219">
        <f>BK108+BK119</f>
        <v>0</v>
      </c>
    </row>
    <row r="108" s="10" customFormat="1" ht="19.92" customHeight="1">
      <c r="B108" s="206"/>
      <c r="C108" s="207"/>
      <c r="D108" s="208" t="s">
        <v>81</v>
      </c>
      <c r="E108" s="220" t="s">
        <v>1389</v>
      </c>
      <c r="F108" s="220" t="s">
        <v>1390</v>
      </c>
      <c r="G108" s="207"/>
      <c r="H108" s="207"/>
      <c r="I108" s="210"/>
      <c r="J108" s="221">
        <f>BK108</f>
        <v>0</v>
      </c>
      <c r="K108" s="207"/>
      <c r="L108" s="212"/>
      <c r="M108" s="213"/>
      <c r="N108" s="214"/>
      <c r="O108" s="214"/>
      <c r="P108" s="215">
        <f>SUM(P109:P118)</f>
        <v>0</v>
      </c>
      <c r="Q108" s="214"/>
      <c r="R108" s="215">
        <f>SUM(R109:R118)</f>
        <v>0</v>
      </c>
      <c r="S108" s="214"/>
      <c r="T108" s="216">
        <f>SUM(T109:T118)</f>
        <v>0</v>
      </c>
      <c r="AR108" s="217" t="s">
        <v>172</v>
      </c>
      <c r="AT108" s="218" t="s">
        <v>81</v>
      </c>
      <c r="AU108" s="218" t="s">
        <v>90</v>
      </c>
      <c r="AY108" s="217" t="s">
        <v>157</v>
      </c>
      <c r="BK108" s="219">
        <f>SUM(BK109:BK118)</f>
        <v>0</v>
      </c>
    </row>
    <row r="109" s="1" customFormat="1" ht="25.5" customHeight="1">
      <c r="B109" s="47"/>
      <c r="C109" s="222" t="s">
        <v>156</v>
      </c>
      <c r="D109" s="222" t="s">
        <v>160</v>
      </c>
      <c r="E109" s="223" t="s">
        <v>1665</v>
      </c>
      <c r="F109" s="224" t="s">
        <v>1666</v>
      </c>
      <c r="G109" s="225" t="s">
        <v>305</v>
      </c>
      <c r="H109" s="226">
        <v>4</v>
      </c>
      <c r="I109" s="227"/>
      <c r="J109" s="228">
        <f>ROUND(I109*H109,2)</f>
        <v>0</v>
      </c>
      <c r="K109" s="224" t="s">
        <v>164</v>
      </c>
      <c r="L109" s="73"/>
      <c r="M109" s="229" t="s">
        <v>80</v>
      </c>
      <c r="N109" s="230" t="s">
        <v>52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738</v>
      </c>
      <c r="AT109" s="24" t="s">
        <v>160</v>
      </c>
      <c r="AU109" s="24" t="s">
        <v>92</v>
      </c>
      <c r="AY109" s="24" t="s">
        <v>157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90</v>
      </c>
      <c r="BK109" s="233">
        <f>ROUND(I109*H109,2)</f>
        <v>0</v>
      </c>
      <c r="BL109" s="24" t="s">
        <v>738</v>
      </c>
      <c r="BM109" s="24" t="s">
        <v>1667</v>
      </c>
    </row>
    <row r="110" s="11" customFormat="1">
      <c r="B110" s="237"/>
      <c r="C110" s="238"/>
      <c r="D110" s="234" t="s">
        <v>182</v>
      </c>
      <c r="E110" s="239" t="s">
        <v>80</v>
      </c>
      <c r="F110" s="240" t="s">
        <v>1668</v>
      </c>
      <c r="G110" s="238"/>
      <c r="H110" s="241">
        <v>4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182</v>
      </c>
      <c r="AU110" s="247" t="s">
        <v>92</v>
      </c>
      <c r="AV110" s="11" t="s">
        <v>92</v>
      </c>
      <c r="AW110" s="11" t="s">
        <v>44</v>
      </c>
      <c r="AX110" s="11" t="s">
        <v>90</v>
      </c>
      <c r="AY110" s="247" t="s">
        <v>157</v>
      </c>
    </row>
    <row r="111" s="1" customFormat="1" ht="16.5" customHeight="1">
      <c r="B111" s="47"/>
      <c r="C111" s="263" t="s">
        <v>188</v>
      </c>
      <c r="D111" s="263" t="s">
        <v>309</v>
      </c>
      <c r="E111" s="264" t="s">
        <v>1669</v>
      </c>
      <c r="F111" s="265" t="s">
        <v>1670</v>
      </c>
      <c r="G111" s="266" t="s">
        <v>305</v>
      </c>
      <c r="H111" s="267">
        <v>4</v>
      </c>
      <c r="I111" s="268"/>
      <c r="J111" s="269">
        <f>ROUND(I111*H111,2)</f>
        <v>0</v>
      </c>
      <c r="K111" s="265" t="s">
        <v>80</v>
      </c>
      <c r="L111" s="270"/>
      <c r="M111" s="271" t="s">
        <v>80</v>
      </c>
      <c r="N111" s="272" t="s">
        <v>52</v>
      </c>
      <c r="O111" s="48"/>
      <c r="P111" s="231">
        <f>O111*H111</f>
        <v>0</v>
      </c>
      <c r="Q111" s="231">
        <v>0</v>
      </c>
      <c r="R111" s="231">
        <f>Q111*H111</f>
        <v>0</v>
      </c>
      <c r="S111" s="231">
        <v>0</v>
      </c>
      <c r="T111" s="232">
        <f>S111*H111</f>
        <v>0</v>
      </c>
      <c r="AR111" s="24" t="s">
        <v>1425</v>
      </c>
      <c r="AT111" s="24" t="s">
        <v>309</v>
      </c>
      <c r="AU111" s="24" t="s">
        <v>92</v>
      </c>
      <c r="AY111" s="24" t="s">
        <v>157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24" t="s">
        <v>90</v>
      </c>
      <c r="BK111" s="233">
        <f>ROUND(I111*H111,2)</f>
        <v>0</v>
      </c>
      <c r="BL111" s="24" t="s">
        <v>738</v>
      </c>
      <c r="BM111" s="24" t="s">
        <v>1671</v>
      </c>
    </row>
    <row r="112" s="1" customFormat="1">
      <c r="B112" s="47"/>
      <c r="C112" s="75"/>
      <c r="D112" s="234" t="s">
        <v>167</v>
      </c>
      <c r="E112" s="75"/>
      <c r="F112" s="235" t="s">
        <v>1592</v>
      </c>
      <c r="G112" s="75"/>
      <c r="H112" s="75"/>
      <c r="I112" s="192"/>
      <c r="J112" s="75"/>
      <c r="K112" s="75"/>
      <c r="L112" s="73"/>
      <c r="M112" s="236"/>
      <c r="N112" s="48"/>
      <c r="O112" s="48"/>
      <c r="P112" s="48"/>
      <c r="Q112" s="48"/>
      <c r="R112" s="48"/>
      <c r="S112" s="48"/>
      <c r="T112" s="96"/>
      <c r="AT112" s="24" t="s">
        <v>167</v>
      </c>
      <c r="AU112" s="24" t="s">
        <v>92</v>
      </c>
    </row>
    <row r="113" s="1" customFormat="1" ht="25.5" customHeight="1">
      <c r="B113" s="47"/>
      <c r="C113" s="222" t="s">
        <v>194</v>
      </c>
      <c r="D113" s="222" t="s">
        <v>160</v>
      </c>
      <c r="E113" s="223" t="s">
        <v>1672</v>
      </c>
      <c r="F113" s="224" t="s">
        <v>1673</v>
      </c>
      <c r="G113" s="225" t="s">
        <v>305</v>
      </c>
      <c r="H113" s="226">
        <v>8</v>
      </c>
      <c r="I113" s="227"/>
      <c r="J113" s="228">
        <f>ROUND(I113*H113,2)</f>
        <v>0</v>
      </c>
      <c r="K113" s="224" t="s">
        <v>164</v>
      </c>
      <c r="L113" s="73"/>
      <c r="M113" s="229" t="s">
        <v>80</v>
      </c>
      <c r="N113" s="230" t="s">
        <v>52</v>
      </c>
      <c r="O113" s="48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AR113" s="24" t="s">
        <v>738</v>
      </c>
      <c r="AT113" s="24" t="s">
        <v>160</v>
      </c>
      <c r="AU113" s="24" t="s">
        <v>92</v>
      </c>
      <c r="AY113" s="24" t="s">
        <v>157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24" t="s">
        <v>90</v>
      </c>
      <c r="BK113" s="233">
        <f>ROUND(I113*H113,2)</f>
        <v>0</v>
      </c>
      <c r="BL113" s="24" t="s">
        <v>738</v>
      </c>
      <c r="BM113" s="24" t="s">
        <v>1674</v>
      </c>
    </row>
    <row r="114" s="1" customFormat="1" ht="16.5" customHeight="1">
      <c r="B114" s="47"/>
      <c r="C114" s="263" t="s">
        <v>199</v>
      </c>
      <c r="D114" s="263" t="s">
        <v>309</v>
      </c>
      <c r="E114" s="264" t="s">
        <v>1675</v>
      </c>
      <c r="F114" s="265" t="s">
        <v>1676</v>
      </c>
      <c r="G114" s="266" t="s">
        <v>305</v>
      </c>
      <c r="H114" s="267">
        <v>8</v>
      </c>
      <c r="I114" s="268"/>
      <c r="J114" s="269">
        <f>ROUND(I114*H114,2)</f>
        <v>0</v>
      </c>
      <c r="K114" s="265" t="s">
        <v>80</v>
      </c>
      <c r="L114" s="270"/>
      <c r="M114" s="271" t="s">
        <v>80</v>
      </c>
      <c r="N114" s="272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1425</v>
      </c>
      <c r="AT114" s="24" t="s">
        <v>309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738</v>
      </c>
      <c r="BM114" s="24" t="s">
        <v>1677</v>
      </c>
    </row>
    <row r="115" s="1" customFormat="1" ht="38.25" customHeight="1">
      <c r="B115" s="47"/>
      <c r="C115" s="222" t="s">
        <v>203</v>
      </c>
      <c r="D115" s="222" t="s">
        <v>160</v>
      </c>
      <c r="E115" s="223" t="s">
        <v>1427</v>
      </c>
      <c r="F115" s="224" t="s">
        <v>1428</v>
      </c>
      <c r="G115" s="225" t="s">
        <v>305</v>
      </c>
      <c r="H115" s="226">
        <v>2</v>
      </c>
      <c r="I115" s="227"/>
      <c r="J115" s="228">
        <f>ROUND(I115*H115,2)</f>
        <v>0</v>
      </c>
      <c r="K115" s="224" t="s">
        <v>164</v>
      </c>
      <c r="L115" s="73"/>
      <c r="M115" s="229" t="s">
        <v>80</v>
      </c>
      <c r="N115" s="230" t="s">
        <v>52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738</v>
      </c>
      <c r="AT115" s="24" t="s">
        <v>160</v>
      </c>
      <c r="AU115" s="24" t="s">
        <v>92</v>
      </c>
      <c r="AY115" s="24" t="s">
        <v>157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90</v>
      </c>
      <c r="BK115" s="233">
        <f>ROUND(I115*H115,2)</f>
        <v>0</v>
      </c>
      <c r="BL115" s="24" t="s">
        <v>738</v>
      </c>
      <c r="BM115" s="24" t="s">
        <v>1678</v>
      </c>
    </row>
    <row r="116" s="1" customFormat="1" ht="38.25" customHeight="1">
      <c r="B116" s="47"/>
      <c r="C116" s="222" t="s">
        <v>207</v>
      </c>
      <c r="D116" s="222" t="s">
        <v>160</v>
      </c>
      <c r="E116" s="223" t="s">
        <v>1679</v>
      </c>
      <c r="F116" s="224" t="s">
        <v>1680</v>
      </c>
      <c r="G116" s="225" t="s">
        <v>281</v>
      </c>
      <c r="H116" s="226">
        <v>405</v>
      </c>
      <c r="I116" s="227"/>
      <c r="J116" s="228">
        <f>ROUND(I116*H116,2)</f>
        <v>0</v>
      </c>
      <c r="K116" s="224" t="s">
        <v>164</v>
      </c>
      <c r="L116" s="73"/>
      <c r="M116" s="229" t="s">
        <v>80</v>
      </c>
      <c r="N116" s="230" t="s">
        <v>52</v>
      </c>
      <c r="O116" s="48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AR116" s="24" t="s">
        <v>738</v>
      </c>
      <c r="AT116" s="24" t="s">
        <v>160</v>
      </c>
      <c r="AU116" s="24" t="s">
        <v>92</v>
      </c>
      <c r="AY116" s="24" t="s">
        <v>157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24" t="s">
        <v>90</v>
      </c>
      <c r="BK116" s="233">
        <f>ROUND(I116*H116,2)</f>
        <v>0</v>
      </c>
      <c r="BL116" s="24" t="s">
        <v>738</v>
      </c>
      <c r="BM116" s="24" t="s">
        <v>1681</v>
      </c>
    </row>
    <row r="117" s="11" customFormat="1">
      <c r="B117" s="237"/>
      <c r="C117" s="238"/>
      <c r="D117" s="234" t="s">
        <v>182</v>
      </c>
      <c r="E117" s="239" t="s">
        <v>80</v>
      </c>
      <c r="F117" s="240" t="s">
        <v>1682</v>
      </c>
      <c r="G117" s="238"/>
      <c r="H117" s="241">
        <v>405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182</v>
      </c>
      <c r="AU117" s="247" t="s">
        <v>92</v>
      </c>
      <c r="AV117" s="11" t="s">
        <v>92</v>
      </c>
      <c r="AW117" s="11" t="s">
        <v>44</v>
      </c>
      <c r="AX117" s="11" t="s">
        <v>90</v>
      </c>
      <c r="AY117" s="247" t="s">
        <v>157</v>
      </c>
    </row>
    <row r="118" s="1" customFormat="1" ht="16.5" customHeight="1">
      <c r="B118" s="47"/>
      <c r="C118" s="222" t="s">
        <v>212</v>
      </c>
      <c r="D118" s="222" t="s">
        <v>160</v>
      </c>
      <c r="E118" s="223" t="s">
        <v>1423</v>
      </c>
      <c r="F118" s="224" t="s">
        <v>1683</v>
      </c>
      <c r="G118" s="225" t="s">
        <v>998</v>
      </c>
      <c r="H118" s="226">
        <v>3</v>
      </c>
      <c r="I118" s="227"/>
      <c r="J118" s="228">
        <f>ROUND(I118*H118,2)</f>
        <v>0</v>
      </c>
      <c r="K118" s="224" t="s">
        <v>80</v>
      </c>
      <c r="L118" s="73"/>
      <c r="M118" s="229" t="s">
        <v>80</v>
      </c>
      <c r="N118" s="230" t="s">
        <v>52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738</v>
      </c>
      <c r="AT118" s="24" t="s">
        <v>160</v>
      </c>
      <c r="AU118" s="24" t="s">
        <v>92</v>
      </c>
      <c r="AY118" s="24" t="s">
        <v>157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90</v>
      </c>
      <c r="BK118" s="233">
        <f>ROUND(I118*H118,2)</f>
        <v>0</v>
      </c>
      <c r="BL118" s="24" t="s">
        <v>738</v>
      </c>
      <c r="BM118" s="24" t="s">
        <v>1684</v>
      </c>
    </row>
    <row r="119" s="10" customFormat="1" ht="29.88" customHeight="1">
      <c r="B119" s="206"/>
      <c r="C119" s="207"/>
      <c r="D119" s="208" t="s">
        <v>81</v>
      </c>
      <c r="E119" s="220" t="s">
        <v>1481</v>
      </c>
      <c r="F119" s="220" t="s">
        <v>1482</v>
      </c>
      <c r="G119" s="207"/>
      <c r="H119" s="207"/>
      <c r="I119" s="210"/>
      <c r="J119" s="221">
        <f>BK119</f>
        <v>0</v>
      </c>
      <c r="K119" s="207"/>
      <c r="L119" s="212"/>
      <c r="M119" s="213"/>
      <c r="N119" s="214"/>
      <c r="O119" s="214"/>
      <c r="P119" s="215">
        <f>SUM(P120:P146)</f>
        <v>0</v>
      </c>
      <c r="Q119" s="214"/>
      <c r="R119" s="215">
        <f>SUM(R120:R146)</f>
        <v>22.058999999999997</v>
      </c>
      <c r="S119" s="214"/>
      <c r="T119" s="216">
        <f>SUM(T120:T146)</f>
        <v>0</v>
      </c>
      <c r="AR119" s="217" t="s">
        <v>172</v>
      </c>
      <c r="AT119" s="218" t="s">
        <v>81</v>
      </c>
      <c r="AU119" s="218" t="s">
        <v>90</v>
      </c>
      <c r="AY119" s="217" t="s">
        <v>157</v>
      </c>
      <c r="BK119" s="219">
        <f>SUM(BK120:BK146)</f>
        <v>0</v>
      </c>
    </row>
    <row r="120" s="1" customFormat="1" ht="38.25" customHeight="1">
      <c r="B120" s="47"/>
      <c r="C120" s="222" t="s">
        <v>216</v>
      </c>
      <c r="D120" s="222" t="s">
        <v>160</v>
      </c>
      <c r="E120" s="223" t="s">
        <v>1496</v>
      </c>
      <c r="F120" s="224" t="s">
        <v>1497</v>
      </c>
      <c r="G120" s="225" t="s">
        <v>451</v>
      </c>
      <c r="H120" s="226">
        <v>28.350000000000001</v>
      </c>
      <c r="I120" s="227"/>
      <c r="J120" s="228">
        <f>ROUND(I120*H120,2)</f>
        <v>0</v>
      </c>
      <c r="K120" s="224" t="s">
        <v>164</v>
      </c>
      <c r="L120" s="73"/>
      <c r="M120" s="229" t="s">
        <v>80</v>
      </c>
      <c r="N120" s="230" t="s">
        <v>52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738</v>
      </c>
      <c r="AT120" s="24" t="s">
        <v>160</v>
      </c>
      <c r="AU120" s="24" t="s">
        <v>92</v>
      </c>
      <c r="AY120" s="24" t="s">
        <v>157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90</v>
      </c>
      <c r="BK120" s="233">
        <f>ROUND(I120*H120,2)</f>
        <v>0</v>
      </c>
      <c r="BL120" s="24" t="s">
        <v>738</v>
      </c>
      <c r="BM120" s="24" t="s">
        <v>1685</v>
      </c>
    </row>
    <row r="121" s="13" customFormat="1">
      <c r="B121" s="276"/>
      <c r="C121" s="277"/>
      <c r="D121" s="234" t="s">
        <v>182</v>
      </c>
      <c r="E121" s="278" t="s">
        <v>80</v>
      </c>
      <c r="F121" s="279" t="s">
        <v>1411</v>
      </c>
      <c r="G121" s="277"/>
      <c r="H121" s="278" t="s">
        <v>80</v>
      </c>
      <c r="I121" s="280"/>
      <c r="J121" s="277"/>
      <c r="K121" s="277"/>
      <c r="L121" s="281"/>
      <c r="M121" s="282"/>
      <c r="N121" s="283"/>
      <c r="O121" s="283"/>
      <c r="P121" s="283"/>
      <c r="Q121" s="283"/>
      <c r="R121" s="283"/>
      <c r="S121" s="283"/>
      <c r="T121" s="284"/>
      <c r="AT121" s="285" t="s">
        <v>182</v>
      </c>
      <c r="AU121" s="285" t="s">
        <v>92</v>
      </c>
      <c r="AV121" s="13" t="s">
        <v>90</v>
      </c>
      <c r="AW121" s="13" t="s">
        <v>44</v>
      </c>
      <c r="AX121" s="13" t="s">
        <v>82</v>
      </c>
      <c r="AY121" s="285" t="s">
        <v>157</v>
      </c>
    </row>
    <row r="122" s="11" customFormat="1">
      <c r="B122" s="237"/>
      <c r="C122" s="238"/>
      <c r="D122" s="234" t="s">
        <v>182</v>
      </c>
      <c r="E122" s="239" t="s">
        <v>80</v>
      </c>
      <c r="F122" s="240" t="s">
        <v>1686</v>
      </c>
      <c r="G122" s="238"/>
      <c r="H122" s="241">
        <v>14.175000000000001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182</v>
      </c>
      <c r="AU122" s="247" t="s">
        <v>92</v>
      </c>
      <c r="AV122" s="11" t="s">
        <v>92</v>
      </c>
      <c r="AW122" s="11" t="s">
        <v>44</v>
      </c>
      <c r="AX122" s="11" t="s">
        <v>82</v>
      </c>
      <c r="AY122" s="247" t="s">
        <v>157</v>
      </c>
    </row>
    <row r="123" s="13" customFormat="1">
      <c r="B123" s="276"/>
      <c r="C123" s="277"/>
      <c r="D123" s="234" t="s">
        <v>182</v>
      </c>
      <c r="E123" s="278" t="s">
        <v>80</v>
      </c>
      <c r="F123" s="279" t="s">
        <v>1413</v>
      </c>
      <c r="G123" s="277"/>
      <c r="H123" s="278" t="s">
        <v>80</v>
      </c>
      <c r="I123" s="280"/>
      <c r="J123" s="277"/>
      <c r="K123" s="277"/>
      <c r="L123" s="281"/>
      <c r="M123" s="282"/>
      <c r="N123" s="283"/>
      <c r="O123" s="283"/>
      <c r="P123" s="283"/>
      <c r="Q123" s="283"/>
      <c r="R123" s="283"/>
      <c r="S123" s="283"/>
      <c r="T123" s="284"/>
      <c r="AT123" s="285" t="s">
        <v>182</v>
      </c>
      <c r="AU123" s="285" t="s">
        <v>92</v>
      </c>
      <c r="AV123" s="13" t="s">
        <v>90</v>
      </c>
      <c r="AW123" s="13" t="s">
        <v>44</v>
      </c>
      <c r="AX123" s="13" t="s">
        <v>82</v>
      </c>
      <c r="AY123" s="285" t="s">
        <v>157</v>
      </c>
    </row>
    <row r="124" s="11" customFormat="1">
      <c r="B124" s="237"/>
      <c r="C124" s="238"/>
      <c r="D124" s="234" t="s">
        <v>182</v>
      </c>
      <c r="E124" s="239" t="s">
        <v>80</v>
      </c>
      <c r="F124" s="240" t="s">
        <v>1687</v>
      </c>
      <c r="G124" s="238"/>
      <c r="H124" s="241">
        <v>14.175000000000001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182</v>
      </c>
      <c r="AU124" s="247" t="s">
        <v>92</v>
      </c>
      <c r="AV124" s="11" t="s">
        <v>92</v>
      </c>
      <c r="AW124" s="11" t="s">
        <v>44</v>
      </c>
      <c r="AX124" s="11" t="s">
        <v>82</v>
      </c>
      <c r="AY124" s="247" t="s">
        <v>157</v>
      </c>
    </row>
    <row r="125" s="12" customFormat="1">
      <c r="B125" s="248"/>
      <c r="C125" s="249"/>
      <c r="D125" s="234" t="s">
        <v>182</v>
      </c>
      <c r="E125" s="250" t="s">
        <v>80</v>
      </c>
      <c r="F125" s="251" t="s">
        <v>183</v>
      </c>
      <c r="G125" s="249"/>
      <c r="H125" s="252">
        <v>28.350000000000001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92</v>
      </c>
      <c r="AV125" s="12" t="s">
        <v>177</v>
      </c>
      <c r="AW125" s="12" t="s">
        <v>44</v>
      </c>
      <c r="AX125" s="12" t="s">
        <v>90</v>
      </c>
      <c r="AY125" s="258" t="s">
        <v>157</v>
      </c>
    </row>
    <row r="126" s="1" customFormat="1" ht="38.25" customHeight="1">
      <c r="B126" s="47"/>
      <c r="C126" s="222" t="s">
        <v>220</v>
      </c>
      <c r="D126" s="222" t="s">
        <v>160</v>
      </c>
      <c r="E126" s="223" t="s">
        <v>1688</v>
      </c>
      <c r="F126" s="224" t="s">
        <v>1689</v>
      </c>
      <c r="G126" s="225" t="s">
        <v>281</v>
      </c>
      <c r="H126" s="226">
        <v>135</v>
      </c>
      <c r="I126" s="227"/>
      <c r="J126" s="228">
        <f>ROUND(I126*H126,2)</f>
        <v>0</v>
      </c>
      <c r="K126" s="224" t="s">
        <v>164</v>
      </c>
      <c r="L126" s="73"/>
      <c r="M126" s="229" t="s">
        <v>80</v>
      </c>
      <c r="N126" s="230" t="s">
        <v>52</v>
      </c>
      <c r="O126" s="48"/>
      <c r="P126" s="231">
        <f>O126*H126</f>
        <v>0</v>
      </c>
      <c r="Q126" s="231">
        <v>0.14099999999999999</v>
      </c>
      <c r="R126" s="231">
        <f>Q126*H126</f>
        <v>19.034999999999997</v>
      </c>
      <c r="S126" s="231">
        <v>0</v>
      </c>
      <c r="T126" s="232">
        <f>S126*H126</f>
        <v>0</v>
      </c>
      <c r="AR126" s="24" t="s">
        <v>738</v>
      </c>
      <c r="AT126" s="24" t="s">
        <v>160</v>
      </c>
      <c r="AU126" s="24" t="s">
        <v>92</v>
      </c>
      <c r="AY126" s="24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24" t="s">
        <v>90</v>
      </c>
      <c r="BK126" s="233">
        <f>ROUND(I126*H126,2)</f>
        <v>0</v>
      </c>
      <c r="BL126" s="24" t="s">
        <v>738</v>
      </c>
      <c r="BM126" s="24" t="s">
        <v>1690</v>
      </c>
    </row>
    <row r="127" s="11" customFormat="1">
      <c r="B127" s="237"/>
      <c r="C127" s="238"/>
      <c r="D127" s="234" t="s">
        <v>182</v>
      </c>
      <c r="E127" s="239" t="s">
        <v>80</v>
      </c>
      <c r="F127" s="240" t="s">
        <v>1691</v>
      </c>
      <c r="G127" s="238"/>
      <c r="H127" s="241">
        <v>135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182</v>
      </c>
      <c r="AU127" s="247" t="s">
        <v>92</v>
      </c>
      <c r="AV127" s="11" t="s">
        <v>92</v>
      </c>
      <c r="AW127" s="11" t="s">
        <v>44</v>
      </c>
      <c r="AX127" s="11" t="s">
        <v>90</v>
      </c>
      <c r="AY127" s="247" t="s">
        <v>157</v>
      </c>
    </row>
    <row r="128" s="1" customFormat="1" ht="16.5" customHeight="1">
      <c r="B128" s="47"/>
      <c r="C128" s="263" t="s">
        <v>224</v>
      </c>
      <c r="D128" s="263" t="s">
        <v>309</v>
      </c>
      <c r="E128" s="264" t="s">
        <v>1512</v>
      </c>
      <c r="F128" s="265" t="s">
        <v>1513</v>
      </c>
      <c r="G128" s="266" t="s">
        <v>281</v>
      </c>
      <c r="H128" s="267">
        <v>135</v>
      </c>
      <c r="I128" s="268"/>
      <c r="J128" s="269">
        <f>ROUND(I128*H128,2)</f>
        <v>0</v>
      </c>
      <c r="K128" s="265" t="s">
        <v>164</v>
      </c>
      <c r="L128" s="270"/>
      <c r="M128" s="271" t="s">
        <v>80</v>
      </c>
      <c r="N128" s="272" t="s">
        <v>52</v>
      </c>
      <c r="O128" s="48"/>
      <c r="P128" s="231">
        <f>O128*H128</f>
        <v>0</v>
      </c>
      <c r="Q128" s="231">
        <v>0.0224</v>
      </c>
      <c r="R128" s="231">
        <f>Q128*H128</f>
        <v>3.024</v>
      </c>
      <c r="S128" s="231">
        <v>0</v>
      </c>
      <c r="T128" s="232">
        <f>S128*H128</f>
        <v>0</v>
      </c>
      <c r="AR128" s="24" t="s">
        <v>1140</v>
      </c>
      <c r="AT128" s="24" t="s">
        <v>309</v>
      </c>
      <c r="AU128" s="24" t="s">
        <v>92</v>
      </c>
      <c r="AY128" s="24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90</v>
      </c>
      <c r="BK128" s="233">
        <f>ROUND(I128*H128,2)</f>
        <v>0</v>
      </c>
      <c r="BL128" s="24" t="s">
        <v>1140</v>
      </c>
      <c r="BM128" s="24" t="s">
        <v>1692</v>
      </c>
    </row>
    <row r="129" s="1" customFormat="1" ht="38.25" customHeight="1">
      <c r="B129" s="47"/>
      <c r="C129" s="222" t="s">
        <v>10</v>
      </c>
      <c r="D129" s="222" t="s">
        <v>160</v>
      </c>
      <c r="E129" s="223" t="s">
        <v>1635</v>
      </c>
      <c r="F129" s="224" t="s">
        <v>1636</v>
      </c>
      <c r="G129" s="225" t="s">
        <v>451</v>
      </c>
      <c r="H129" s="226">
        <v>18.899999999999999</v>
      </c>
      <c r="I129" s="227"/>
      <c r="J129" s="228">
        <f>ROUND(I129*H129,2)</f>
        <v>0</v>
      </c>
      <c r="K129" s="224" t="s">
        <v>164</v>
      </c>
      <c r="L129" s="73"/>
      <c r="M129" s="229" t="s">
        <v>80</v>
      </c>
      <c r="N129" s="230" t="s">
        <v>52</v>
      </c>
      <c r="O129" s="48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AR129" s="24" t="s">
        <v>738</v>
      </c>
      <c r="AT129" s="24" t="s">
        <v>160</v>
      </c>
      <c r="AU129" s="24" t="s">
        <v>92</v>
      </c>
      <c r="AY129" s="24" t="s">
        <v>157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24" t="s">
        <v>90</v>
      </c>
      <c r="BK129" s="233">
        <f>ROUND(I129*H129,2)</f>
        <v>0</v>
      </c>
      <c r="BL129" s="24" t="s">
        <v>738</v>
      </c>
      <c r="BM129" s="24" t="s">
        <v>1693</v>
      </c>
    </row>
    <row r="130" s="13" customFormat="1">
      <c r="B130" s="276"/>
      <c r="C130" s="277"/>
      <c r="D130" s="234" t="s">
        <v>182</v>
      </c>
      <c r="E130" s="278" t="s">
        <v>80</v>
      </c>
      <c r="F130" s="279" t="s">
        <v>1411</v>
      </c>
      <c r="G130" s="277"/>
      <c r="H130" s="278" t="s">
        <v>80</v>
      </c>
      <c r="I130" s="280"/>
      <c r="J130" s="277"/>
      <c r="K130" s="277"/>
      <c r="L130" s="281"/>
      <c r="M130" s="282"/>
      <c r="N130" s="283"/>
      <c r="O130" s="283"/>
      <c r="P130" s="283"/>
      <c r="Q130" s="283"/>
      <c r="R130" s="283"/>
      <c r="S130" s="283"/>
      <c r="T130" s="284"/>
      <c r="AT130" s="285" t="s">
        <v>182</v>
      </c>
      <c r="AU130" s="285" t="s">
        <v>92</v>
      </c>
      <c r="AV130" s="13" t="s">
        <v>90</v>
      </c>
      <c r="AW130" s="13" t="s">
        <v>44</v>
      </c>
      <c r="AX130" s="13" t="s">
        <v>82</v>
      </c>
      <c r="AY130" s="285" t="s">
        <v>157</v>
      </c>
    </row>
    <row r="131" s="11" customFormat="1">
      <c r="B131" s="237"/>
      <c r="C131" s="238"/>
      <c r="D131" s="234" t="s">
        <v>182</v>
      </c>
      <c r="E131" s="239" t="s">
        <v>80</v>
      </c>
      <c r="F131" s="240" t="s">
        <v>1694</v>
      </c>
      <c r="G131" s="238"/>
      <c r="H131" s="241">
        <v>11.025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182</v>
      </c>
      <c r="AU131" s="247" t="s">
        <v>92</v>
      </c>
      <c r="AV131" s="11" t="s">
        <v>92</v>
      </c>
      <c r="AW131" s="11" t="s">
        <v>44</v>
      </c>
      <c r="AX131" s="11" t="s">
        <v>82</v>
      </c>
      <c r="AY131" s="247" t="s">
        <v>157</v>
      </c>
    </row>
    <row r="132" s="13" customFormat="1">
      <c r="B132" s="276"/>
      <c r="C132" s="277"/>
      <c r="D132" s="234" t="s">
        <v>182</v>
      </c>
      <c r="E132" s="278" t="s">
        <v>80</v>
      </c>
      <c r="F132" s="279" t="s">
        <v>1413</v>
      </c>
      <c r="G132" s="277"/>
      <c r="H132" s="278" t="s">
        <v>80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182</v>
      </c>
      <c r="AU132" s="285" t="s">
        <v>92</v>
      </c>
      <c r="AV132" s="13" t="s">
        <v>90</v>
      </c>
      <c r="AW132" s="13" t="s">
        <v>44</v>
      </c>
      <c r="AX132" s="13" t="s">
        <v>82</v>
      </c>
      <c r="AY132" s="285" t="s">
        <v>157</v>
      </c>
    </row>
    <row r="133" s="11" customFormat="1">
      <c r="B133" s="237"/>
      <c r="C133" s="238"/>
      <c r="D133" s="234" t="s">
        <v>182</v>
      </c>
      <c r="E133" s="239" t="s">
        <v>80</v>
      </c>
      <c r="F133" s="240" t="s">
        <v>1695</v>
      </c>
      <c r="G133" s="238"/>
      <c r="H133" s="241">
        <v>7.875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182</v>
      </c>
      <c r="AU133" s="247" t="s">
        <v>92</v>
      </c>
      <c r="AV133" s="11" t="s">
        <v>92</v>
      </c>
      <c r="AW133" s="11" t="s">
        <v>44</v>
      </c>
      <c r="AX133" s="11" t="s">
        <v>82</v>
      </c>
      <c r="AY133" s="247" t="s">
        <v>157</v>
      </c>
    </row>
    <row r="134" s="12" customFormat="1">
      <c r="B134" s="248"/>
      <c r="C134" s="249"/>
      <c r="D134" s="234" t="s">
        <v>182</v>
      </c>
      <c r="E134" s="250" t="s">
        <v>80</v>
      </c>
      <c r="F134" s="251" t="s">
        <v>183</v>
      </c>
      <c r="G134" s="249"/>
      <c r="H134" s="252">
        <v>18.899999999999999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182</v>
      </c>
      <c r="AU134" s="258" t="s">
        <v>92</v>
      </c>
      <c r="AV134" s="12" t="s">
        <v>177</v>
      </c>
      <c r="AW134" s="12" t="s">
        <v>44</v>
      </c>
      <c r="AX134" s="12" t="s">
        <v>90</v>
      </c>
      <c r="AY134" s="258" t="s">
        <v>157</v>
      </c>
    </row>
    <row r="135" s="1" customFormat="1" ht="38.25" customHeight="1">
      <c r="B135" s="47"/>
      <c r="C135" s="222" t="s">
        <v>231</v>
      </c>
      <c r="D135" s="222" t="s">
        <v>160</v>
      </c>
      <c r="E135" s="223" t="s">
        <v>1541</v>
      </c>
      <c r="F135" s="224" t="s">
        <v>1542</v>
      </c>
      <c r="G135" s="225" t="s">
        <v>451</v>
      </c>
      <c r="H135" s="226">
        <v>9.4499999999999993</v>
      </c>
      <c r="I135" s="227"/>
      <c r="J135" s="228">
        <f>ROUND(I135*H135,2)</f>
        <v>0</v>
      </c>
      <c r="K135" s="224" t="s">
        <v>164</v>
      </c>
      <c r="L135" s="73"/>
      <c r="M135" s="229" t="s">
        <v>80</v>
      </c>
      <c r="N135" s="230" t="s">
        <v>52</v>
      </c>
      <c r="O135" s="48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4" t="s">
        <v>738</v>
      </c>
      <c r="AT135" s="24" t="s">
        <v>160</v>
      </c>
      <c r="AU135" s="24" t="s">
        <v>92</v>
      </c>
      <c r="AY135" s="24" t="s">
        <v>157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24" t="s">
        <v>90</v>
      </c>
      <c r="BK135" s="233">
        <f>ROUND(I135*H135,2)</f>
        <v>0</v>
      </c>
      <c r="BL135" s="24" t="s">
        <v>738</v>
      </c>
      <c r="BM135" s="24" t="s">
        <v>1696</v>
      </c>
    </row>
    <row r="136" s="13" customFormat="1">
      <c r="B136" s="276"/>
      <c r="C136" s="277"/>
      <c r="D136" s="234" t="s">
        <v>182</v>
      </c>
      <c r="E136" s="278" t="s">
        <v>80</v>
      </c>
      <c r="F136" s="279" t="s">
        <v>1411</v>
      </c>
      <c r="G136" s="277"/>
      <c r="H136" s="278" t="s">
        <v>80</v>
      </c>
      <c r="I136" s="280"/>
      <c r="J136" s="277"/>
      <c r="K136" s="277"/>
      <c r="L136" s="281"/>
      <c r="M136" s="282"/>
      <c r="N136" s="283"/>
      <c r="O136" s="283"/>
      <c r="P136" s="283"/>
      <c r="Q136" s="283"/>
      <c r="R136" s="283"/>
      <c r="S136" s="283"/>
      <c r="T136" s="284"/>
      <c r="AT136" s="285" t="s">
        <v>182</v>
      </c>
      <c r="AU136" s="285" t="s">
        <v>92</v>
      </c>
      <c r="AV136" s="13" t="s">
        <v>90</v>
      </c>
      <c r="AW136" s="13" t="s">
        <v>44</v>
      </c>
      <c r="AX136" s="13" t="s">
        <v>82</v>
      </c>
      <c r="AY136" s="285" t="s">
        <v>157</v>
      </c>
    </row>
    <row r="137" s="11" customFormat="1">
      <c r="B137" s="237"/>
      <c r="C137" s="238"/>
      <c r="D137" s="234" t="s">
        <v>182</v>
      </c>
      <c r="E137" s="239" t="s">
        <v>80</v>
      </c>
      <c r="F137" s="240" t="s">
        <v>1697</v>
      </c>
      <c r="G137" s="238"/>
      <c r="H137" s="241">
        <v>3.1499999999999999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182</v>
      </c>
      <c r="AU137" s="247" t="s">
        <v>92</v>
      </c>
      <c r="AV137" s="11" t="s">
        <v>92</v>
      </c>
      <c r="AW137" s="11" t="s">
        <v>44</v>
      </c>
      <c r="AX137" s="11" t="s">
        <v>82</v>
      </c>
      <c r="AY137" s="247" t="s">
        <v>157</v>
      </c>
    </row>
    <row r="138" s="13" customFormat="1">
      <c r="B138" s="276"/>
      <c r="C138" s="277"/>
      <c r="D138" s="234" t="s">
        <v>182</v>
      </c>
      <c r="E138" s="278" t="s">
        <v>80</v>
      </c>
      <c r="F138" s="279" t="s">
        <v>1413</v>
      </c>
      <c r="G138" s="277"/>
      <c r="H138" s="278" t="s">
        <v>80</v>
      </c>
      <c r="I138" s="280"/>
      <c r="J138" s="277"/>
      <c r="K138" s="277"/>
      <c r="L138" s="281"/>
      <c r="M138" s="282"/>
      <c r="N138" s="283"/>
      <c r="O138" s="283"/>
      <c r="P138" s="283"/>
      <c r="Q138" s="283"/>
      <c r="R138" s="283"/>
      <c r="S138" s="283"/>
      <c r="T138" s="284"/>
      <c r="AT138" s="285" t="s">
        <v>182</v>
      </c>
      <c r="AU138" s="285" t="s">
        <v>92</v>
      </c>
      <c r="AV138" s="13" t="s">
        <v>90</v>
      </c>
      <c r="AW138" s="13" t="s">
        <v>44</v>
      </c>
      <c r="AX138" s="13" t="s">
        <v>82</v>
      </c>
      <c r="AY138" s="285" t="s">
        <v>157</v>
      </c>
    </row>
    <row r="139" s="11" customFormat="1">
      <c r="B139" s="237"/>
      <c r="C139" s="238"/>
      <c r="D139" s="234" t="s">
        <v>182</v>
      </c>
      <c r="E139" s="239" t="s">
        <v>80</v>
      </c>
      <c r="F139" s="240" t="s">
        <v>1698</v>
      </c>
      <c r="G139" s="238"/>
      <c r="H139" s="241">
        <v>6.2999999999999998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182</v>
      </c>
      <c r="AU139" s="247" t="s">
        <v>92</v>
      </c>
      <c r="AV139" s="11" t="s">
        <v>92</v>
      </c>
      <c r="AW139" s="11" t="s">
        <v>44</v>
      </c>
      <c r="AX139" s="11" t="s">
        <v>82</v>
      </c>
      <c r="AY139" s="247" t="s">
        <v>157</v>
      </c>
    </row>
    <row r="140" s="12" customFormat="1">
      <c r="B140" s="248"/>
      <c r="C140" s="249"/>
      <c r="D140" s="234" t="s">
        <v>182</v>
      </c>
      <c r="E140" s="250" t="s">
        <v>80</v>
      </c>
      <c r="F140" s="251" t="s">
        <v>183</v>
      </c>
      <c r="G140" s="249"/>
      <c r="H140" s="252">
        <v>9.4499999999999993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92</v>
      </c>
      <c r="AV140" s="12" t="s">
        <v>177</v>
      </c>
      <c r="AW140" s="12" t="s">
        <v>44</v>
      </c>
      <c r="AX140" s="12" t="s">
        <v>90</v>
      </c>
      <c r="AY140" s="258" t="s">
        <v>157</v>
      </c>
    </row>
    <row r="141" s="1" customFormat="1" ht="38.25" customHeight="1">
      <c r="B141" s="47"/>
      <c r="C141" s="222" t="s">
        <v>237</v>
      </c>
      <c r="D141" s="222" t="s">
        <v>160</v>
      </c>
      <c r="E141" s="223" t="s">
        <v>1549</v>
      </c>
      <c r="F141" s="224" t="s">
        <v>1550</v>
      </c>
      <c r="G141" s="225" t="s">
        <v>451</v>
      </c>
      <c r="H141" s="226">
        <v>179.55000000000001</v>
      </c>
      <c r="I141" s="227"/>
      <c r="J141" s="228">
        <f>ROUND(I141*H141,2)</f>
        <v>0</v>
      </c>
      <c r="K141" s="224" t="s">
        <v>164</v>
      </c>
      <c r="L141" s="73"/>
      <c r="M141" s="229" t="s">
        <v>80</v>
      </c>
      <c r="N141" s="230" t="s">
        <v>52</v>
      </c>
      <c r="O141" s="48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4" t="s">
        <v>738</v>
      </c>
      <c r="AT141" s="24" t="s">
        <v>160</v>
      </c>
      <c r="AU141" s="24" t="s">
        <v>92</v>
      </c>
      <c r="AY141" s="24" t="s">
        <v>157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24" t="s">
        <v>90</v>
      </c>
      <c r="BK141" s="233">
        <f>ROUND(I141*H141,2)</f>
        <v>0</v>
      </c>
      <c r="BL141" s="24" t="s">
        <v>738</v>
      </c>
      <c r="BM141" s="24" t="s">
        <v>1699</v>
      </c>
    </row>
    <row r="142" s="13" customFormat="1">
      <c r="B142" s="276"/>
      <c r="C142" s="277"/>
      <c r="D142" s="234" t="s">
        <v>182</v>
      </c>
      <c r="E142" s="278" t="s">
        <v>80</v>
      </c>
      <c r="F142" s="279" t="s">
        <v>1411</v>
      </c>
      <c r="G142" s="277"/>
      <c r="H142" s="278" t="s">
        <v>80</v>
      </c>
      <c r="I142" s="280"/>
      <c r="J142" s="277"/>
      <c r="K142" s="277"/>
      <c r="L142" s="281"/>
      <c r="M142" s="282"/>
      <c r="N142" s="283"/>
      <c r="O142" s="283"/>
      <c r="P142" s="283"/>
      <c r="Q142" s="283"/>
      <c r="R142" s="283"/>
      <c r="S142" s="283"/>
      <c r="T142" s="284"/>
      <c r="AT142" s="285" t="s">
        <v>182</v>
      </c>
      <c r="AU142" s="285" t="s">
        <v>92</v>
      </c>
      <c r="AV142" s="13" t="s">
        <v>90</v>
      </c>
      <c r="AW142" s="13" t="s">
        <v>44</v>
      </c>
      <c r="AX142" s="13" t="s">
        <v>82</v>
      </c>
      <c r="AY142" s="285" t="s">
        <v>157</v>
      </c>
    </row>
    <row r="143" s="11" customFormat="1">
      <c r="B143" s="237"/>
      <c r="C143" s="238"/>
      <c r="D143" s="234" t="s">
        <v>182</v>
      </c>
      <c r="E143" s="239" t="s">
        <v>80</v>
      </c>
      <c r="F143" s="240" t="s">
        <v>1700</v>
      </c>
      <c r="G143" s="238"/>
      <c r="H143" s="241">
        <v>59.850000000000001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182</v>
      </c>
      <c r="AU143" s="247" t="s">
        <v>92</v>
      </c>
      <c r="AV143" s="11" t="s">
        <v>92</v>
      </c>
      <c r="AW143" s="11" t="s">
        <v>44</v>
      </c>
      <c r="AX143" s="11" t="s">
        <v>82</v>
      </c>
      <c r="AY143" s="247" t="s">
        <v>157</v>
      </c>
    </row>
    <row r="144" s="13" customFormat="1">
      <c r="B144" s="276"/>
      <c r="C144" s="277"/>
      <c r="D144" s="234" t="s">
        <v>182</v>
      </c>
      <c r="E144" s="278" t="s">
        <v>80</v>
      </c>
      <c r="F144" s="279" t="s">
        <v>1413</v>
      </c>
      <c r="G144" s="277"/>
      <c r="H144" s="278" t="s">
        <v>80</v>
      </c>
      <c r="I144" s="280"/>
      <c r="J144" s="277"/>
      <c r="K144" s="277"/>
      <c r="L144" s="281"/>
      <c r="M144" s="282"/>
      <c r="N144" s="283"/>
      <c r="O144" s="283"/>
      <c r="P144" s="283"/>
      <c r="Q144" s="283"/>
      <c r="R144" s="283"/>
      <c r="S144" s="283"/>
      <c r="T144" s="284"/>
      <c r="AT144" s="285" t="s">
        <v>182</v>
      </c>
      <c r="AU144" s="285" t="s">
        <v>92</v>
      </c>
      <c r="AV144" s="13" t="s">
        <v>90</v>
      </c>
      <c r="AW144" s="13" t="s">
        <v>44</v>
      </c>
      <c r="AX144" s="13" t="s">
        <v>82</v>
      </c>
      <c r="AY144" s="285" t="s">
        <v>157</v>
      </c>
    </row>
    <row r="145" s="11" customFormat="1">
      <c r="B145" s="237"/>
      <c r="C145" s="238"/>
      <c r="D145" s="234" t="s">
        <v>182</v>
      </c>
      <c r="E145" s="239" t="s">
        <v>80</v>
      </c>
      <c r="F145" s="240" t="s">
        <v>1701</v>
      </c>
      <c r="G145" s="238"/>
      <c r="H145" s="241">
        <v>119.7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182</v>
      </c>
      <c r="AU145" s="247" t="s">
        <v>92</v>
      </c>
      <c r="AV145" s="11" t="s">
        <v>92</v>
      </c>
      <c r="AW145" s="11" t="s">
        <v>44</v>
      </c>
      <c r="AX145" s="11" t="s">
        <v>82</v>
      </c>
      <c r="AY145" s="247" t="s">
        <v>157</v>
      </c>
    </row>
    <row r="146" s="12" customFormat="1">
      <c r="B146" s="248"/>
      <c r="C146" s="249"/>
      <c r="D146" s="234" t="s">
        <v>182</v>
      </c>
      <c r="E146" s="250" t="s">
        <v>80</v>
      </c>
      <c r="F146" s="251" t="s">
        <v>183</v>
      </c>
      <c r="G146" s="249"/>
      <c r="H146" s="252">
        <v>179.55000000000001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92</v>
      </c>
      <c r="AV146" s="12" t="s">
        <v>177</v>
      </c>
      <c r="AW146" s="12" t="s">
        <v>44</v>
      </c>
      <c r="AX146" s="12" t="s">
        <v>90</v>
      </c>
      <c r="AY146" s="258" t="s">
        <v>157</v>
      </c>
    </row>
    <row r="147" s="10" customFormat="1" ht="37.44001" customHeight="1">
      <c r="B147" s="206"/>
      <c r="C147" s="207"/>
      <c r="D147" s="208" t="s">
        <v>81</v>
      </c>
      <c r="E147" s="209" t="s">
        <v>154</v>
      </c>
      <c r="F147" s="209" t="s">
        <v>155</v>
      </c>
      <c r="G147" s="207"/>
      <c r="H147" s="207"/>
      <c r="I147" s="210"/>
      <c r="J147" s="211">
        <f>BK147</f>
        <v>0</v>
      </c>
      <c r="K147" s="207"/>
      <c r="L147" s="212"/>
      <c r="M147" s="213"/>
      <c r="N147" s="214"/>
      <c r="O147" s="214"/>
      <c r="P147" s="215">
        <f>P148+P150</f>
        <v>0</v>
      </c>
      <c r="Q147" s="214"/>
      <c r="R147" s="215">
        <f>R148+R150</f>
        <v>0</v>
      </c>
      <c r="S147" s="214"/>
      <c r="T147" s="216">
        <f>T148+T150</f>
        <v>0</v>
      </c>
      <c r="AR147" s="217" t="s">
        <v>156</v>
      </c>
      <c r="AT147" s="218" t="s">
        <v>81</v>
      </c>
      <c r="AU147" s="218" t="s">
        <v>82</v>
      </c>
      <c r="AY147" s="217" t="s">
        <v>157</v>
      </c>
      <c r="BK147" s="219">
        <f>BK148+BK150</f>
        <v>0</v>
      </c>
    </row>
    <row r="148" s="10" customFormat="1" ht="19.92" customHeight="1">
      <c r="B148" s="206"/>
      <c r="C148" s="207"/>
      <c r="D148" s="208" t="s">
        <v>81</v>
      </c>
      <c r="E148" s="220" t="s">
        <v>158</v>
      </c>
      <c r="F148" s="220" t="s">
        <v>159</v>
      </c>
      <c r="G148" s="207"/>
      <c r="H148" s="207"/>
      <c r="I148" s="210"/>
      <c r="J148" s="221">
        <f>BK148</f>
        <v>0</v>
      </c>
      <c r="K148" s="207"/>
      <c r="L148" s="212"/>
      <c r="M148" s="213"/>
      <c r="N148" s="214"/>
      <c r="O148" s="214"/>
      <c r="P148" s="215">
        <f>P149</f>
        <v>0</v>
      </c>
      <c r="Q148" s="214"/>
      <c r="R148" s="215">
        <f>R149</f>
        <v>0</v>
      </c>
      <c r="S148" s="214"/>
      <c r="T148" s="216">
        <f>T149</f>
        <v>0</v>
      </c>
      <c r="AR148" s="217" t="s">
        <v>156</v>
      </c>
      <c r="AT148" s="218" t="s">
        <v>81</v>
      </c>
      <c r="AU148" s="218" t="s">
        <v>90</v>
      </c>
      <c r="AY148" s="217" t="s">
        <v>157</v>
      </c>
      <c r="BK148" s="219">
        <f>BK149</f>
        <v>0</v>
      </c>
    </row>
    <row r="149" s="1" customFormat="1" ht="16.5" customHeight="1">
      <c r="B149" s="47"/>
      <c r="C149" s="222" t="s">
        <v>242</v>
      </c>
      <c r="D149" s="222" t="s">
        <v>160</v>
      </c>
      <c r="E149" s="223" t="s">
        <v>169</v>
      </c>
      <c r="F149" s="224" t="s">
        <v>1556</v>
      </c>
      <c r="G149" s="225" t="s">
        <v>1557</v>
      </c>
      <c r="H149" s="226">
        <v>1</v>
      </c>
      <c r="I149" s="227"/>
      <c r="J149" s="228">
        <f>ROUND(I149*H149,2)</f>
        <v>0</v>
      </c>
      <c r="K149" s="224" t="s">
        <v>164</v>
      </c>
      <c r="L149" s="73"/>
      <c r="M149" s="229" t="s">
        <v>80</v>
      </c>
      <c r="N149" s="230" t="s">
        <v>52</v>
      </c>
      <c r="O149" s="48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4" t="s">
        <v>165</v>
      </c>
      <c r="AT149" s="24" t="s">
        <v>160</v>
      </c>
      <c r="AU149" s="24" t="s">
        <v>92</v>
      </c>
      <c r="AY149" s="24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24" t="s">
        <v>90</v>
      </c>
      <c r="BK149" s="233">
        <f>ROUND(I149*H149,2)</f>
        <v>0</v>
      </c>
      <c r="BL149" s="24" t="s">
        <v>165</v>
      </c>
      <c r="BM149" s="24" t="s">
        <v>1702</v>
      </c>
    </row>
    <row r="150" s="10" customFormat="1" ht="29.88" customHeight="1">
      <c r="B150" s="206"/>
      <c r="C150" s="207"/>
      <c r="D150" s="208" t="s">
        <v>81</v>
      </c>
      <c r="E150" s="220" t="s">
        <v>235</v>
      </c>
      <c r="F150" s="220" t="s">
        <v>236</v>
      </c>
      <c r="G150" s="207"/>
      <c r="H150" s="207"/>
      <c r="I150" s="210"/>
      <c r="J150" s="221">
        <f>BK150</f>
        <v>0</v>
      </c>
      <c r="K150" s="207"/>
      <c r="L150" s="212"/>
      <c r="M150" s="213"/>
      <c r="N150" s="214"/>
      <c r="O150" s="214"/>
      <c r="P150" s="215">
        <f>SUM(P151:P153)</f>
        <v>0</v>
      </c>
      <c r="Q150" s="214"/>
      <c r="R150" s="215">
        <f>SUM(R151:R153)</f>
        <v>0</v>
      </c>
      <c r="S150" s="214"/>
      <c r="T150" s="216">
        <f>SUM(T151:T153)</f>
        <v>0</v>
      </c>
      <c r="AR150" s="217" t="s">
        <v>156</v>
      </c>
      <c r="AT150" s="218" t="s">
        <v>81</v>
      </c>
      <c r="AU150" s="218" t="s">
        <v>90</v>
      </c>
      <c r="AY150" s="217" t="s">
        <v>157</v>
      </c>
      <c r="BK150" s="219">
        <f>SUM(BK151:BK153)</f>
        <v>0</v>
      </c>
    </row>
    <row r="151" s="1" customFormat="1" ht="16.5" customHeight="1">
      <c r="B151" s="47"/>
      <c r="C151" s="222" t="s">
        <v>245</v>
      </c>
      <c r="D151" s="222" t="s">
        <v>160</v>
      </c>
      <c r="E151" s="223" t="s">
        <v>246</v>
      </c>
      <c r="F151" s="224" t="s">
        <v>1559</v>
      </c>
      <c r="G151" s="225" t="s">
        <v>1557</v>
      </c>
      <c r="H151" s="226">
        <v>2</v>
      </c>
      <c r="I151" s="227"/>
      <c r="J151" s="228">
        <f>ROUND(I151*H151,2)</f>
        <v>0</v>
      </c>
      <c r="K151" s="224" t="s">
        <v>164</v>
      </c>
      <c r="L151" s="73"/>
      <c r="M151" s="229" t="s">
        <v>80</v>
      </c>
      <c r="N151" s="230" t="s">
        <v>52</v>
      </c>
      <c r="O151" s="48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4" t="s">
        <v>165</v>
      </c>
      <c r="AT151" s="24" t="s">
        <v>160</v>
      </c>
      <c r="AU151" s="24" t="s">
        <v>92</v>
      </c>
      <c r="AY151" s="24" t="s">
        <v>157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24" t="s">
        <v>90</v>
      </c>
      <c r="BK151" s="233">
        <f>ROUND(I151*H151,2)</f>
        <v>0</v>
      </c>
      <c r="BL151" s="24" t="s">
        <v>165</v>
      </c>
      <c r="BM151" s="24" t="s">
        <v>1703</v>
      </c>
    </row>
    <row r="152" s="13" customFormat="1">
      <c r="B152" s="276"/>
      <c r="C152" s="277"/>
      <c r="D152" s="234" t="s">
        <v>182</v>
      </c>
      <c r="E152" s="278" t="s">
        <v>80</v>
      </c>
      <c r="F152" s="279" t="s">
        <v>1561</v>
      </c>
      <c r="G152" s="277"/>
      <c r="H152" s="278" t="s">
        <v>80</v>
      </c>
      <c r="I152" s="280"/>
      <c r="J152" s="277"/>
      <c r="K152" s="277"/>
      <c r="L152" s="281"/>
      <c r="M152" s="282"/>
      <c r="N152" s="283"/>
      <c r="O152" s="283"/>
      <c r="P152" s="283"/>
      <c r="Q152" s="283"/>
      <c r="R152" s="283"/>
      <c r="S152" s="283"/>
      <c r="T152" s="284"/>
      <c r="AT152" s="285" t="s">
        <v>182</v>
      </c>
      <c r="AU152" s="285" t="s">
        <v>92</v>
      </c>
      <c r="AV152" s="13" t="s">
        <v>90</v>
      </c>
      <c r="AW152" s="13" t="s">
        <v>44</v>
      </c>
      <c r="AX152" s="13" t="s">
        <v>82</v>
      </c>
      <c r="AY152" s="285" t="s">
        <v>157</v>
      </c>
    </row>
    <row r="153" s="11" customFormat="1">
      <c r="B153" s="237"/>
      <c r="C153" s="238"/>
      <c r="D153" s="234" t="s">
        <v>182</v>
      </c>
      <c r="E153" s="239" t="s">
        <v>80</v>
      </c>
      <c r="F153" s="240" t="s">
        <v>92</v>
      </c>
      <c r="G153" s="238"/>
      <c r="H153" s="241">
        <v>2</v>
      </c>
      <c r="I153" s="242"/>
      <c r="J153" s="238"/>
      <c r="K153" s="238"/>
      <c r="L153" s="243"/>
      <c r="M153" s="297"/>
      <c r="N153" s="298"/>
      <c r="O153" s="298"/>
      <c r="P153" s="298"/>
      <c r="Q153" s="298"/>
      <c r="R153" s="298"/>
      <c r="S153" s="298"/>
      <c r="T153" s="299"/>
      <c r="AT153" s="247" t="s">
        <v>182</v>
      </c>
      <c r="AU153" s="247" t="s">
        <v>92</v>
      </c>
      <c r="AV153" s="11" t="s">
        <v>92</v>
      </c>
      <c r="AW153" s="11" t="s">
        <v>44</v>
      </c>
      <c r="AX153" s="11" t="s">
        <v>90</v>
      </c>
      <c r="AY153" s="247" t="s">
        <v>157</v>
      </c>
    </row>
    <row r="154" s="1" customFormat="1" ht="6.96" customHeight="1">
      <c r="B154" s="68"/>
      <c r="C154" s="69"/>
      <c r="D154" s="69"/>
      <c r="E154" s="69"/>
      <c r="F154" s="69"/>
      <c r="G154" s="69"/>
      <c r="H154" s="69"/>
      <c r="I154" s="167"/>
      <c r="J154" s="69"/>
      <c r="K154" s="69"/>
      <c r="L154" s="73"/>
    </row>
  </sheetData>
  <sheetProtection sheet="1" autoFilter="0" formatColumns="0" formatRows="0" objects="1" scenarios="1" spinCount="100000" saltValue="znbWBFDUnAv5mu9/gtekrJ7pMdlE7ZkU8HIO0dc46Q+CE/QKJRnXHWlDXkUp2q20EiTQBl8zwAFvH8JS22JdPA==" hashValue="Ih2sXI+g/f4gDZvLrTduC4nBHPKgFnF18ZLYzp3OKqjJPHn1JWbZfrq/PmnPx8UX/WTpR8T/WhIdcY2dpzxCGQ==" algorithmName="SHA-512" password="CC35"/>
  <autoFilter ref="C85:K153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1704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ROUND(SUM(BE86:BE192), 2)</f>
        <v>0</v>
      </c>
      <c r="G30" s="48"/>
      <c r="H30" s="48"/>
      <c r="I30" s="159">
        <v>0.20999999999999999</v>
      </c>
      <c r="J30" s="158">
        <f>ROUND(ROUND((SUM(BE86:BE192)),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ROUND(SUM(BF86:BF192), 2)</f>
        <v>0</v>
      </c>
      <c r="G31" s="48"/>
      <c r="H31" s="48"/>
      <c r="I31" s="159">
        <v>0.14999999999999999</v>
      </c>
      <c r="J31" s="158">
        <f>ROUND(ROUND((SUM(BF86:BF192)),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ROUND(SUM(BG86:BG192),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ROUND(SUM(BH86:BH192),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ROUND(SUM(BI86:BI192),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433 - Přeložka NN DPP - dráhový kabel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J86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1705</v>
      </c>
      <c r="E57" s="181"/>
      <c r="F57" s="181"/>
      <c r="G57" s="181"/>
      <c r="H57" s="181"/>
      <c r="I57" s="182"/>
      <c r="J57" s="183">
        <f>J87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J88</f>
        <v>0</v>
      </c>
      <c r="K58" s="191"/>
    </row>
    <row r="59" s="7" customFormat="1" ht="24.96" customHeight="1">
      <c r="B59" s="178"/>
      <c r="C59" s="179"/>
      <c r="D59" s="180" t="s">
        <v>364</v>
      </c>
      <c r="E59" s="181"/>
      <c r="F59" s="181"/>
      <c r="G59" s="181"/>
      <c r="H59" s="181"/>
      <c r="I59" s="182"/>
      <c r="J59" s="183">
        <f>J91</f>
        <v>0</v>
      </c>
      <c r="K59" s="184"/>
    </row>
    <row r="60" s="8" customFormat="1" ht="19.92" customHeight="1">
      <c r="B60" s="185"/>
      <c r="C60" s="186"/>
      <c r="D60" s="187" t="s">
        <v>1563</v>
      </c>
      <c r="E60" s="188"/>
      <c r="F60" s="188"/>
      <c r="G60" s="188"/>
      <c r="H60" s="188"/>
      <c r="I60" s="189"/>
      <c r="J60" s="190">
        <f>J92</f>
        <v>0</v>
      </c>
      <c r="K60" s="191"/>
    </row>
    <row r="61" s="7" customFormat="1" ht="24.96" customHeight="1">
      <c r="B61" s="178"/>
      <c r="C61" s="179"/>
      <c r="D61" s="180" t="s">
        <v>367</v>
      </c>
      <c r="E61" s="181"/>
      <c r="F61" s="181"/>
      <c r="G61" s="181"/>
      <c r="H61" s="181"/>
      <c r="I61" s="182"/>
      <c r="J61" s="183">
        <f>J116</f>
        <v>0</v>
      </c>
      <c r="K61" s="184"/>
    </row>
    <row r="62" s="8" customFormat="1" ht="19.92" customHeight="1">
      <c r="B62" s="185"/>
      <c r="C62" s="186"/>
      <c r="D62" s="187" t="s">
        <v>1408</v>
      </c>
      <c r="E62" s="188"/>
      <c r="F62" s="188"/>
      <c r="G62" s="188"/>
      <c r="H62" s="188"/>
      <c r="I62" s="189"/>
      <c r="J62" s="190">
        <f>J117</f>
        <v>0</v>
      </c>
      <c r="K62" s="191"/>
    </row>
    <row r="63" s="8" customFormat="1" ht="19.92" customHeight="1">
      <c r="B63" s="185"/>
      <c r="C63" s="186"/>
      <c r="D63" s="187" t="s">
        <v>1409</v>
      </c>
      <c r="E63" s="188"/>
      <c r="F63" s="188"/>
      <c r="G63" s="188"/>
      <c r="H63" s="188"/>
      <c r="I63" s="189"/>
      <c r="J63" s="190">
        <f>J119</f>
        <v>0</v>
      </c>
      <c r="K63" s="191"/>
    </row>
    <row r="64" s="7" customFormat="1" ht="24.96" customHeight="1">
      <c r="B64" s="178"/>
      <c r="C64" s="179"/>
      <c r="D64" s="180" t="s">
        <v>133</v>
      </c>
      <c r="E64" s="181"/>
      <c r="F64" s="181"/>
      <c r="G64" s="181"/>
      <c r="H64" s="181"/>
      <c r="I64" s="182"/>
      <c r="J64" s="183">
        <f>J188</f>
        <v>0</v>
      </c>
      <c r="K64" s="184"/>
    </row>
    <row r="65" s="8" customFormat="1" ht="19.92" customHeight="1">
      <c r="B65" s="185"/>
      <c r="C65" s="186"/>
      <c r="D65" s="187" t="s">
        <v>134</v>
      </c>
      <c r="E65" s="188"/>
      <c r="F65" s="188"/>
      <c r="G65" s="188"/>
      <c r="H65" s="188"/>
      <c r="I65" s="189"/>
      <c r="J65" s="190">
        <f>J189</f>
        <v>0</v>
      </c>
      <c r="K65" s="191"/>
    </row>
    <row r="66" s="8" customFormat="1" ht="19.92" customHeight="1">
      <c r="B66" s="185"/>
      <c r="C66" s="186"/>
      <c r="D66" s="187" t="s">
        <v>139</v>
      </c>
      <c r="E66" s="188"/>
      <c r="F66" s="188"/>
      <c r="G66" s="188"/>
      <c r="H66" s="188"/>
      <c r="I66" s="189"/>
      <c r="J66" s="190">
        <f>J191</f>
        <v>0</v>
      </c>
      <c r="K66" s="191"/>
    </row>
    <row r="67" s="1" customFormat="1" ht="21.84" customHeight="1">
      <c r="B67" s="47"/>
      <c r="C67" s="48"/>
      <c r="D67" s="48"/>
      <c r="E67" s="48"/>
      <c r="F67" s="48"/>
      <c r="G67" s="48"/>
      <c r="H67" s="48"/>
      <c r="I67" s="145"/>
      <c r="J67" s="48"/>
      <c r="K67" s="52"/>
    </row>
    <row r="68" s="1" customFormat="1" ht="6.96" customHeight="1">
      <c r="B68" s="68"/>
      <c r="C68" s="69"/>
      <c r="D68" s="69"/>
      <c r="E68" s="69"/>
      <c r="F68" s="69"/>
      <c r="G68" s="69"/>
      <c r="H68" s="69"/>
      <c r="I68" s="167"/>
      <c r="J68" s="69"/>
      <c r="K68" s="70"/>
    </row>
    <row r="72" s="1" customFormat="1" ht="6.96" customHeight="1">
      <c r="B72" s="71"/>
      <c r="C72" s="72"/>
      <c r="D72" s="72"/>
      <c r="E72" s="72"/>
      <c r="F72" s="72"/>
      <c r="G72" s="72"/>
      <c r="H72" s="72"/>
      <c r="I72" s="170"/>
      <c r="J72" s="72"/>
      <c r="K72" s="72"/>
      <c r="L72" s="73"/>
    </row>
    <row r="73" s="1" customFormat="1" ht="36.96" customHeight="1">
      <c r="B73" s="47"/>
      <c r="C73" s="74" t="s">
        <v>140</v>
      </c>
      <c r="D73" s="75"/>
      <c r="E73" s="75"/>
      <c r="F73" s="75"/>
      <c r="G73" s="75"/>
      <c r="H73" s="75"/>
      <c r="I73" s="192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192"/>
      <c r="J75" s="75"/>
      <c r="K75" s="75"/>
      <c r="L75" s="73"/>
    </row>
    <row r="76" s="1" customFormat="1" ht="16.5" customHeight="1">
      <c r="B76" s="47"/>
      <c r="C76" s="75"/>
      <c r="D76" s="75"/>
      <c r="E76" s="193" t="str">
        <f>E7</f>
        <v>B062-Švehlova , oprava mostu č. akce 1022, Praha 15 - vypracování PD a zajištění IČ</v>
      </c>
      <c r="F76" s="77"/>
      <c r="G76" s="77"/>
      <c r="H76" s="77"/>
      <c r="I76" s="192"/>
      <c r="J76" s="75"/>
      <c r="K76" s="75"/>
      <c r="L76" s="73"/>
    </row>
    <row r="77" s="1" customFormat="1" ht="14.4" customHeight="1">
      <c r="B77" s="47"/>
      <c r="C77" s="77" t="s">
        <v>126</v>
      </c>
      <c r="D77" s="75"/>
      <c r="E77" s="75"/>
      <c r="F77" s="75"/>
      <c r="G77" s="75"/>
      <c r="H77" s="75"/>
      <c r="I77" s="192"/>
      <c r="J77" s="75"/>
      <c r="K77" s="75"/>
      <c r="L77" s="73"/>
    </row>
    <row r="78" s="1" customFormat="1" ht="17.25" customHeight="1">
      <c r="B78" s="47"/>
      <c r="C78" s="75"/>
      <c r="D78" s="75"/>
      <c r="E78" s="83" t="str">
        <f>E9</f>
        <v>SO 433 - Přeložka NN DPP - dráhový kabel</v>
      </c>
      <c r="F78" s="75"/>
      <c r="G78" s="75"/>
      <c r="H78" s="75"/>
      <c r="I78" s="192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="1" customFormat="1" ht="18" customHeight="1">
      <c r="B80" s="47"/>
      <c r="C80" s="77" t="s">
        <v>24</v>
      </c>
      <c r="D80" s="75"/>
      <c r="E80" s="75"/>
      <c r="F80" s="194" t="str">
        <f>F12</f>
        <v>Praha</v>
      </c>
      <c r="G80" s="75"/>
      <c r="H80" s="75"/>
      <c r="I80" s="195" t="s">
        <v>26</v>
      </c>
      <c r="J80" s="86" t="str">
        <f>IF(J12="","",J12)</f>
        <v>8. 10. 2018</v>
      </c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="1" customFormat="1">
      <c r="B82" s="47"/>
      <c r="C82" s="77" t="s">
        <v>32</v>
      </c>
      <c r="D82" s="75"/>
      <c r="E82" s="75"/>
      <c r="F82" s="194" t="str">
        <f>E15</f>
        <v>TSK hl. m. Prahy, a.s.</v>
      </c>
      <c r="G82" s="75"/>
      <c r="H82" s="75"/>
      <c r="I82" s="195" t="s">
        <v>40</v>
      </c>
      <c r="J82" s="194" t="str">
        <f>E21</f>
        <v>Pontex, spol. s r.o.</v>
      </c>
      <c r="K82" s="75"/>
      <c r="L82" s="73"/>
    </row>
    <row r="83" s="1" customFormat="1" ht="14.4" customHeight="1">
      <c r="B83" s="47"/>
      <c r="C83" s="77" t="s">
        <v>38</v>
      </c>
      <c r="D83" s="75"/>
      <c r="E83" s="75"/>
      <c r="F83" s="194" t="str">
        <f>IF(E18="","",E18)</f>
        <v/>
      </c>
      <c r="G83" s="75"/>
      <c r="H83" s="75"/>
      <c r="I83" s="192"/>
      <c r="J83" s="75"/>
      <c r="K83" s="75"/>
      <c r="L83" s="73"/>
    </row>
    <row r="84" s="1" customFormat="1" ht="10.32" customHeight="1">
      <c r="B84" s="47"/>
      <c r="C84" s="75"/>
      <c r="D84" s="75"/>
      <c r="E84" s="75"/>
      <c r="F84" s="75"/>
      <c r="G84" s="75"/>
      <c r="H84" s="75"/>
      <c r="I84" s="192"/>
      <c r="J84" s="75"/>
      <c r="K84" s="75"/>
      <c r="L84" s="73"/>
    </row>
    <row r="85" s="9" customFormat="1" ht="29.28" customHeight="1">
      <c r="B85" s="196"/>
      <c r="C85" s="197" t="s">
        <v>141</v>
      </c>
      <c r="D85" s="198" t="s">
        <v>66</v>
      </c>
      <c r="E85" s="198" t="s">
        <v>62</v>
      </c>
      <c r="F85" s="198" t="s">
        <v>142</v>
      </c>
      <c r="G85" s="198" t="s">
        <v>143</v>
      </c>
      <c r="H85" s="198" t="s">
        <v>144</v>
      </c>
      <c r="I85" s="199" t="s">
        <v>145</v>
      </c>
      <c r="J85" s="198" t="s">
        <v>130</v>
      </c>
      <c r="K85" s="200" t="s">
        <v>146</v>
      </c>
      <c r="L85" s="201"/>
      <c r="M85" s="103" t="s">
        <v>147</v>
      </c>
      <c r="N85" s="104" t="s">
        <v>51</v>
      </c>
      <c r="O85" s="104" t="s">
        <v>148</v>
      </c>
      <c r="P85" s="104" t="s">
        <v>149</v>
      </c>
      <c r="Q85" s="104" t="s">
        <v>150</v>
      </c>
      <c r="R85" s="104" t="s">
        <v>151</v>
      </c>
      <c r="S85" s="104" t="s">
        <v>152</v>
      </c>
      <c r="T85" s="105" t="s">
        <v>153</v>
      </c>
    </row>
    <row r="86" s="1" customFormat="1" ht="29.28" customHeight="1">
      <c r="B86" s="47"/>
      <c r="C86" s="109" t="s">
        <v>131</v>
      </c>
      <c r="D86" s="75"/>
      <c r="E86" s="75"/>
      <c r="F86" s="75"/>
      <c r="G86" s="75"/>
      <c r="H86" s="75"/>
      <c r="I86" s="192"/>
      <c r="J86" s="202">
        <f>BK86</f>
        <v>0</v>
      </c>
      <c r="K86" s="75"/>
      <c r="L86" s="73"/>
      <c r="M86" s="106"/>
      <c r="N86" s="107"/>
      <c r="O86" s="107"/>
      <c r="P86" s="203">
        <f>P87+P91+P116+P188</f>
        <v>0</v>
      </c>
      <c r="Q86" s="107"/>
      <c r="R86" s="203">
        <f>R87+R91+R116+R188</f>
        <v>97.219579999999993</v>
      </c>
      <c r="S86" s="107"/>
      <c r="T86" s="204">
        <f>T87+T91+T116+T188</f>
        <v>0</v>
      </c>
      <c r="AT86" s="24" t="s">
        <v>81</v>
      </c>
      <c r="AU86" s="24" t="s">
        <v>132</v>
      </c>
      <c r="BK86" s="205">
        <f>BK87+BK91+BK116+BK188</f>
        <v>0</v>
      </c>
    </row>
    <row r="87" s="10" customFormat="1" ht="37.44001" customHeight="1">
      <c r="B87" s="206"/>
      <c r="C87" s="207"/>
      <c r="D87" s="208" t="s">
        <v>81</v>
      </c>
      <c r="E87" s="209" t="s">
        <v>276</v>
      </c>
      <c r="F87" s="209" t="s">
        <v>276</v>
      </c>
      <c r="G87" s="207"/>
      <c r="H87" s="207"/>
      <c r="I87" s="210"/>
      <c r="J87" s="211">
        <f>BK87</f>
        <v>0</v>
      </c>
      <c r="K87" s="207"/>
      <c r="L87" s="212"/>
      <c r="M87" s="213"/>
      <c r="N87" s="214"/>
      <c r="O87" s="214"/>
      <c r="P87" s="215">
        <f>P88</f>
        <v>0</v>
      </c>
      <c r="Q87" s="214"/>
      <c r="R87" s="215">
        <f>R88</f>
        <v>0</v>
      </c>
      <c r="S87" s="214"/>
      <c r="T87" s="216">
        <f>T88</f>
        <v>0</v>
      </c>
      <c r="AR87" s="217" t="s">
        <v>90</v>
      </c>
      <c r="AT87" s="218" t="s">
        <v>81</v>
      </c>
      <c r="AU87" s="218" t="s">
        <v>82</v>
      </c>
      <c r="AY87" s="217" t="s">
        <v>157</v>
      </c>
      <c r="BK87" s="219">
        <f>BK88</f>
        <v>0</v>
      </c>
    </row>
    <row r="88" s="10" customFormat="1" ht="19.92" customHeight="1">
      <c r="B88" s="206"/>
      <c r="C88" s="207"/>
      <c r="D88" s="208" t="s">
        <v>81</v>
      </c>
      <c r="E88" s="220" t="s">
        <v>90</v>
      </c>
      <c r="F88" s="220" t="s">
        <v>278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SUM(P89:P90)</f>
        <v>0</v>
      </c>
      <c r="Q88" s="214"/>
      <c r="R88" s="215">
        <f>SUM(R89:R90)</f>
        <v>0</v>
      </c>
      <c r="S88" s="214"/>
      <c r="T88" s="216">
        <f>SUM(T89:T90)</f>
        <v>0</v>
      </c>
      <c r="AR88" s="217" t="s">
        <v>90</v>
      </c>
      <c r="AT88" s="218" t="s">
        <v>81</v>
      </c>
      <c r="AU88" s="218" t="s">
        <v>90</v>
      </c>
      <c r="AY88" s="217" t="s">
        <v>157</v>
      </c>
      <c r="BK88" s="219">
        <f>SUM(BK89:BK90)</f>
        <v>0</v>
      </c>
    </row>
    <row r="89" s="1" customFormat="1" ht="25.5" customHeight="1">
      <c r="B89" s="47"/>
      <c r="C89" s="222" t="s">
        <v>90</v>
      </c>
      <c r="D89" s="222" t="s">
        <v>160</v>
      </c>
      <c r="E89" s="223" t="s">
        <v>618</v>
      </c>
      <c r="F89" s="224" t="s">
        <v>619</v>
      </c>
      <c r="G89" s="225" t="s">
        <v>505</v>
      </c>
      <c r="H89" s="226">
        <v>117.871</v>
      </c>
      <c r="I89" s="227"/>
      <c r="J89" s="228">
        <f>ROUND(I89*H89,2)</f>
        <v>0</v>
      </c>
      <c r="K89" s="224" t="s">
        <v>164</v>
      </c>
      <c r="L89" s="73"/>
      <c r="M89" s="229" t="s">
        <v>80</v>
      </c>
      <c r="N89" s="230" t="s">
        <v>52</v>
      </c>
      <c r="O89" s="48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4" t="s">
        <v>177</v>
      </c>
      <c r="AT89" s="24" t="s">
        <v>160</v>
      </c>
      <c r="AU89" s="24" t="s">
        <v>92</v>
      </c>
      <c r="AY89" s="24" t="s">
        <v>157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90</v>
      </c>
      <c r="BK89" s="233">
        <f>ROUND(I89*H89,2)</f>
        <v>0</v>
      </c>
      <c r="BL89" s="24" t="s">
        <v>177</v>
      </c>
      <c r="BM89" s="24" t="s">
        <v>1706</v>
      </c>
    </row>
    <row r="90" s="11" customFormat="1">
      <c r="B90" s="237"/>
      <c r="C90" s="238"/>
      <c r="D90" s="234" t="s">
        <v>182</v>
      </c>
      <c r="E90" s="239" t="s">
        <v>80</v>
      </c>
      <c r="F90" s="240" t="s">
        <v>1707</v>
      </c>
      <c r="G90" s="238"/>
      <c r="H90" s="241">
        <v>117.871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182</v>
      </c>
      <c r="AU90" s="247" t="s">
        <v>92</v>
      </c>
      <c r="AV90" s="11" t="s">
        <v>92</v>
      </c>
      <c r="AW90" s="11" t="s">
        <v>44</v>
      </c>
      <c r="AX90" s="11" t="s">
        <v>90</v>
      </c>
      <c r="AY90" s="247" t="s">
        <v>157</v>
      </c>
    </row>
    <row r="91" s="10" customFormat="1" ht="37.44001" customHeight="1">
      <c r="B91" s="206"/>
      <c r="C91" s="207"/>
      <c r="D91" s="208" t="s">
        <v>81</v>
      </c>
      <c r="E91" s="209" t="s">
        <v>1255</v>
      </c>
      <c r="F91" s="209" t="s">
        <v>1256</v>
      </c>
      <c r="G91" s="207"/>
      <c r="H91" s="207"/>
      <c r="I91" s="210"/>
      <c r="J91" s="211">
        <f>BK91</f>
        <v>0</v>
      </c>
      <c r="K91" s="207"/>
      <c r="L91" s="212"/>
      <c r="M91" s="213"/>
      <c r="N91" s="214"/>
      <c r="O91" s="214"/>
      <c r="P91" s="215">
        <f>P92</f>
        <v>0</v>
      </c>
      <c r="Q91" s="214"/>
      <c r="R91" s="215">
        <f>R92</f>
        <v>0</v>
      </c>
      <c r="S91" s="214"/>
      <c r="T91" s="216">
        <f>T92</f>
        <v>0</v>
      </c>
      <c r="AR91" s="217" t="s">
        <v>92</v>
      </c>
      <c r="AT91" s="218" t="s">
        <v>81</v>
      </c>
      <c r="AU91" s="218" t="s">
        <v>82</v>
      </c>
      <c r="AY91" s="217" t="s">
        <v>157</v>
      </c>
      <c r="BK91" s="219">
        <f>BK92</f>
        <v>0</v>
      </c>
    </row>
    <row r="92" s="10" customFormat="1" ht="19.92" customHeight="1">
      <c r="B92" s="206"/>
      <c r="C92" s="207"/>
      <c r="D92" s="208" t="s">
        <v>81</v>
      </c>
      <c r="E92" s="220" t="s">
        <v>1566</v>
      </c>
      <c r="F92" s="220" t="s">
        <v>1567</v>
      </c>
      <c r="G92" s="207"/>
      <c r="H92" s="207"/>
      <c r="I92" s="210"/>
      <c r="J92" s="221">
        <f>BK92</f>
        <v>0</v>
      </c>
      <c r="K92" s="207"/>
      <c r="L92" s="212"/>
      <c r="M92" s="213"/>
      <c r="N92" s="214"/>
      <c r="O92" s="214"/>
      <c r="P92" s="215">
        <f>SUM(P93:P115)</f>
        <v>0</v>
      </c>
      <c r="Q92" s="214"/>
      <c r="R92" s="215">
        <f>SUM(R93:R115)</f>
        <v>0</v>
      </c>
      <c r="S92" s="214"/>
      <c r="T92" s="216">
        <f>SUM(T93:T115)</f>
        <v>0</v>
      </c>
      <c r="AR92" s="217" t="s">
        <v>92</v>
      </c>
      <c r="AT92" s="218" t="s">
        <v>81</v>
      </c>
      <c r="AU92" s="218" t="s">
        <v>90</v>
      </c>
      <c r="AY92" s="217" t="s">
        <v>157</v>
      </c>
      <c r="BK92" s="219">
        <f>SUM(BK93:BK115)</f>
        <v>0</v>
      </c>
    </row>
    <row r="93" s="1" customFormat="1" ht="25.5" customHeight="1">
      <c r="B93" s="47"/>
      <c r="C93" s="222" t="s">
        <v>92</v>
      </c>
      <c r="D93" s="222" t="s">
        <v>160</v>
      </c>
      <c r="E93" s="223" t="s">
        <v>1708</v>
      </c>
      <c r="F93" s="224" t="s">
        <v>1709</v>
      </c>
      <c r="G93" s="225" t="s">
        <v>281</v>
      </c>
      <c r="H93" s="226">
        <v>1612.5999999999999</v>
      </c>
      <c r="I93" s="227"/>
      <c r="J93" s="228">
        <f>ROUND(I93*H93,2)</f>
        <v>0</v>
      </c>
      <c r="K93" s="224" t="s">
        <v>164</v>
      </c>
      <c r="L93" s="73"/>
      <c r="M93" s="229" t="s">
        <v>80</v>
      </c>
      <c r="N93" s="230" t="s">
        <v>52</v>
      </c>
      <c r="O93" s="48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AR93" s="24" t="s">
        <v>231</v>
      </c>
      <c r="AT93" s="24" t="s">
        <v>160</v>
      </c>
      <c r="AU93" s="24" t="s">
        <v>92</v>
      </c>
      <c r="AY93" s="24" t="s">
        <v>157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90</v>
      </c>
      <c r="BK93" s="233">
        <f>ROUND(I93*H93,2)</f>
        <v>0</v>
      </c>
      <c r="BL93" s="24" t="s">
        <v>231</v>
      </c>
      <c r="BM93" s="24" t="s">
        <v>1710</v>
      </c>
    </row>
    <row r="94" s="13" customFormat="1">
      <c r="B94" s="276"/>
      <c r="C94" s="277"/>
      <c r="D94" s="234" t="s">
        <v>182</v>
      </c>
      <c r="E94" s="278" t="s">
        <v>80</v>
      </c>
      <c r="F94" s="279" t="s">
        <v>1711</v>
      </c>
      <c r="G94" s="277"/>
      <c r="H94" s="278" t="s">
        <v>80</v>
      </c>
      <c r="I94" s="280"/>
      <c r="J94" s="277"/>
      <c r="K94" s="277"/>
      <c r="L94" s="281"/>
      <c r="M94" s="282"/>
      <c r="N94" s="283"/>
      <c r="O94" s="283"/>
      <c r="P94" s="283"/>
      <c r="Q94" s="283"/>
      <c r="R94" s="283"/>
      <c r="S94" s="283"/>
      <c r="T94" s="284"/>
      <c r="AT94" s="285" t="s">
        <v>182</v>
      </c>
      <c r="AU94" s="285" t="s">
        <v>92</v>
      </c>
      <c r="AV94" s="13" t="s">
        <v>90</v>
      </c>
      <c r="AW94" s="13" t="s">
        <v>44</v>
      </c>
      <c r="AX94" s="13" t="s">
        <v>82</v>
      </c>
      <c r="AY94" s="285" t="s">
        <v>157</v>
      </c>
    </row>
    <row r="95" s="11" customFormat="1">
      <c r="B95" s="237"/>
      <c r="C95" s="238"/>
      <c r="D95" s="234" t="s">
        <v>182</v>
      </c>
      <c r="E95" s="239" t="s">
        <v>80</v>
      </c>
      <c r="F95" s="240" t="s">
        <v>1712</v>
      </c>
      <c r="G95" s="238"/>
      <c r="H95" s="241">
        <v>726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182</v>
      </c>
      <c r="AU95" s="247" t="s">
        <v>92</v>
      </c>
      <c r="AV95" s="11" t="s">
        <v>92</v>
      </c>
      <c r="AW95" s="11" t="s">
        <v>44</v>
      </c>
      <c r="AX95" s="11" t="s">
        <v>82</v>
      </c>
      <c r="AY95" s="247" t="s">
        <v>157</v>
      </c>
    </row>
    <row r="96" s="11" customFormat="1">
      <c r="B96" s="237"/>
      <c r="C96" s="238"/>
      <c r="D96" s="234" t="s">
        <v>182</v>
      </c>
      <c r="E96" s="239" t="s">
        <v>80</v>
      </c>
      <c r="F96" s="240" t="s">
        <v>1713</v>
      </c>
      <c r="G96" s="238"/>
      <c r="H96" s="241">
        <v>264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182</v>
      </c>
      <c r="AU96" s="247" t="s">
        <v>92</v>
      </c>
      <c r="AV96" s="11" t="s">
        <v>92</v>
      </c>
      <c r="AW96" s="11" t="s">
        <v>44</v>
      </c>
      <c r="AX96" s="11" t="s">
        <v>82</v>
      </c>
      <c r="AY96" s="247" t="s">
        <v>157</v>
      </c>
    </row>
    <row r="97" s="11" customFormat="1">
      <c r="B97" s="237"/>
      <c r="C97" s="238"/>
      <c r="D97" s="234" t="s">
        <v>182</v>
      </c>
      <c r="E97" s="239" t="s">
        <v>80</v>
      </c>
      <c r="F97" s="240" t="s">
        <v>1714</v>
      </c>
      <c r="G97" s="238"/>
      <c r="H97" s="241">
        <v>132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182</v>
      </c>
      <c r="AU97" s="247" t="s">
        <v>92</v>
      </c>
      <c r="AV97" s="11" t="s">
        <v>92</v>
      </c>
      <c r="AW97" s="11" t="s">
        <v>44</v>
      </c>
      <c r="AX97" s="11" t="s">
        <v>82</v>
      </c>
      <c r="AY97" s="247" t="s">
        <v>157</v>
      </c>
    </row>
    <row r="98" s="13" customFormat="1">
      <c r="B98" s="276"/>
      <c r="C98" s="277"/>
      <c r="D98" s="234" t="s">
        <v>182</v>
      </c>
      <c r="E98" s="278" t="s">
        <v>80</v>
      </c>
      <c r="F98" s="279" t="s">
        <v>1411</v>
      </c>
      <c r="G98" s="277"/>
      <c r="H98" s="278" t="s">
        <v>80</v>
      </c>
      <c r="I98" s="280"/>
      <c r="J98" s="277"/>
      <c r="K98" s="277"/>
      <c r="L98" s="281"/>
      <c r="M98" s="282"/>
      <c r="N98" s="283"/>
      <c r="O98" s="283"/>
      <c r="P98" s="283"/>
      <c r="Q98" s="283"/>
      <c r="R98" s="283"/>
      <c r="S98" s="283"/>
      <c r="T98" s="284"/>
      <c r="AT98" s="285" t="s">
        <v>182</v>
      </c>
      <c r="AU98" s="285" t="s">
        <v>92</v>
      </c>
      <c r="AV98" s="13" t="s">
        <v>90</v>
      </c>
      <c r="AW98" s="13" t="s">
        <v>44</v>
      </c>
      <c r="AX98" s="13" t="s">
        <v>82</v>
      </c>
      <c r="AY98" s="285" t="s">
        <v>157</v>
      </c>
    </row>
    <row r="99" s="11" customFormat="1">
      <c r="B99" s="237"/>
      <c r="C99" s="238"/>
      <c r="D99" s="234" t="s">
        <v>182</v>
      </c>
      <c r="E99" s="239" t="s">
        <v>80</v>
      </c>
      <c r="F99" s="240" t="s">
        <v>1715</v>
      </c>
      <c r="G99" s="238"/>
      <c r="H99" s="241">
        <v>352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182</v>
      </c>
      <c r="AU99" s="247" t="s">
        <v>92</v>
      </c>
      <c r="AV99" s="11" t="s">
        <v>92</v>
      </c>
      <c r="AW99" s="11" t="s">
        <v>44</v>
      </c>
      <c r="AX99" s="11" t="s">
        <v>82</v>
      </c>
      <c r="AY99" s="247" t="s">
        <v>157</v>
      </c>
    </row>
    <row r="100" s="11" customFormat="1">
      <c r="B100" s="237"/>
      <c r="C100" s="238"/>
      <c r="D100" s="234" t="s">
        <v>182</v>
      </c>
      <c r="E100" s="239" t="s">
        <v>80</v>
      </c>
      <c r="F100" s="240" t="s">
        <v>1716</v>
      </c>
      <c r="G100" s="238"/>
      <c r="H100" s="241">
        <v>138.59999999999999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182</v>
      </c>
      <c r="AU100" s="247" t="s">
        <v>92</v>
      </c>
      <c r="AV100" s="11" t="s">
        <v>92</v>
      </c>
      <c r="AW100" s="11" t="s">
        <v>44</v>
      </c>
      <c r="AX100" s="11" t="s">
        <v>82</v>
      </c>
      <c r="AY100" s="247" t="s">
        <v>157</v>
      </c>
    </row>
    <row r="101" s="12" customFormat="1">
      <c r="B101" s="248"/>
      <c r="C101" s="249"/>
      <c r="D101" s="234" t="s">
        <v>182</v>
      </c>
      <c r="E101" s="250" t="s">
        <v>80</v>
      </c>
      <c r="F101" s="251" t="s">
        <v>183</v>
      </c>
      <c r="G101" s="249"/>
      <c r="H101" s="252">
        <v>1612.5999999999999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182</v>
      </c>
      <c r="AU101" s="258" t="s">
        <v>92</v>
      </c>
      <c r="AV101" s="12" t="s">
        <v>177</v>
      </c>
      <c r="AW101" s="12" t="s">
        <v>44</v>
      </c>
      <c r="AX101" s="12" t="s">
        <v>90</v>
      </c>
      <c r="AY101" s="258" t="s">
        <v>157</v>
      </c>
    </row>
    <row r="102" s="1" customFormat="1" ht="16.5" customHeight="1">
      <c r="B102" s="47"/>
      <c r="C102" s="263" t="s">
        <v>172</v>
      </c>
      <c r="D102" s="263" t="s">
        <v>309</v>
      </c>
      <c r="E102" s="264" t="s">
        <v>1717</v>
      </c>
      <c r="F102" s="265" t="s">
        <v>1718</v>
      </c>
      <c r="G102" s="266" t="s">
        <v>305</v>
      </c>
      <c r="H102" s="267">
        <v>1612.5999999999999</v>
      </c>
      <c r="I102" s="268"/>
      <c r="J102" s="269">
        <f>ROUND(I102*H102,2)</f>
        <v>0</v>
      </c>
      <c r="K102" s="265" t="s">
        <v>80</v>
      </c>
      <c r="L102" s="270"/>
      <c r="M102" s="271" t="s">
        <v>80</v>
      </c>
      <c r="N102" s="272" t="s">
        <v>52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1274</v>
      </c>
      <c r="AT102" s="24" t="s">
        <v>309</v>
      </c>
      <c r="AU102" s="24" t="s">
        <v>92</v>
      </c>
      <c r="AY102" s="24" t="s">
        <v>157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90</v>
      </c>
      <c r="BK102" s="233">
        <f>ROUND(I102*H102,2)</f>
        <v>0</v>
      </c>
      <c r="BL102" s="24" t="s">
        <v>231</v>
      </c>
      <c r="BM102" s="24" t="s">
        <v>1719</v>
      </c>
    </row>
    <row r="103" s="1" customFormat="1" ht="25.5" customHeight="1">
      <c r="B103" s="47"/>
      <c r="C103" s="222" t="s">
        <v>177</v>
      </c>
      <c r="D103" s="222" t="s">
        <v>160</v>
      </c>
      <c r="E103" s="223" t="s">
        <v>1720</v>
      </c>
      <c r="F103" s="224" t="s">
        <v>1721</v>
      </c>
      <c r="G103" s="225" t="s">
        <v>305</v>
      </c>
      <c r="H103" s="226">
        <v>10</v>
      </c>
      <c r="I103" s="227"/>
      <c r="J103" s="228">
        <f>ROUND(I103*H103,2)</f>
        <v>0</v>
      </c>
      <c r="K103" s="224" t="s">
        <v>164</v>
      </c>
      <c r="L103" s="73"/>
      <c r="M103" s="229" t="s">
        <v>80</v>
      </c>
      <c r="N103" s="230" t="s">
        <v>52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231</v>
      </c>
      <c r="AT103" s="24" t="s">
        <v>160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231</v>
      </c>
      <c r="BM103" s="24" t="s">
        <v>1722</v>
      </c>
    </row>
    <row r="104" s="11" customFormat="1">
      <c r="B104" s="237"/>
      <c r="C104" s="238"/>
      <c r="D104" s="234" t="s">
        <v>182</v>
      </c>
      <c r="E104" s="239" t="s">
        <v>80</v>
      </c>
      <c r="F104" s="240" t="s">
        <v>1723</v>
      </c>
      <c r="G104" s="238"/>
      <c r="H104" s="241">
        <v>10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182</v>
      </c>
      <c r="AU104" s="247" t="s">
        <v>92</v>
      </c>
      <c r="AV104" s="11" t="s">
        <v>92</v>
      </c>
      <c r="AW104" s="11" t="s">
        <v>44</v>
      </c>
      <c r="AX104" s="11" t="s">
        <v>90</v>
      </c>
      <c r="AY104" s="247" t="s">
        <v>157</v>
      </c>
    </row>
    <row r="105" s="1" customFormat="1" ht="16.5" customHeight="1">
      <c r="B105" s="47"/>
      <c r="C105" s="263" t="s">
        <v>156</v>
      </c>
      <c r="D105" s="263" t="s">
        <v>309</v>
      </c>
      <c r="E105" s="264" t="s">
        <v>1438</v>
      </c>
      <c r="F105" s="265" t="s">
        <v>1724</v>
      </c>
      <c r="G105" s="266" t="s">
        <v>998</v>
      </c>
      <c r="H105" s="267">
        <v>10</v>
      </c>
      <c r="I105" s="268"/>
      <c r="J105" s="269">
        <f>ROUND(I105*H105,2)</f>
        <v>0</v>
      </c>
      <c r="K105" s="265" t="s">
        <v>80</v>
      </c>
      <c r="L105" s="270"/>
      <c r="M105" s="271" t="s">
        <v>80</v>
      </c>
      <c r="N105" s="272" t="s">
        <v>52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1274</v>
      </c>
      <c r="AT105" s="24" t="s">
        <v>309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231</v>
      </c>
      <c r="BM105" s="24" t="s">
        <v>1725</v>
      </c>
    </row>
    <row r="106" s="1" customFormat="1" ht="25.5" customHeight="1">
      <c r="B106" s="47"/>
      <c r="C106" s="222" t="s">
        <v>188</v>
      </c>
      <c r="D106" s="222" t="s">
        <v>160</v>
      </c>
      <c r="E106" s="223" t="s">
        <v>1726</v>
      </c>
      <c r="F106" s="224" t="s">
        <v>1727</v>
      </c>
      <c r="G106" s="225" t="s">
        <v>305</v>
      </c>
      <c r="H106" s="226">
        <v>57</v>
      </c>
      <c r="I106" s="227"/>
      <c r="J106" s="228">
        <f>ROUND(I106*H106,2)</f>
        <v>0</v>
      </c>
      <c r="K106" s="224" t="s">
        <v>164</v>
      </c>
      <c r="L106" s="73"/>
      <c r="M106" s="229" t="s">
        <v>80</v>
      </c>
      <c r="N106" s="230" t="s">
        <v>52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231</v>
      </c>
      <c r="AT106" s="24" t="s">
        <v>160</v>
      </c>
      <c r="AU106" s="24" t="s">
        <v>92</v>
      </c>
      <c r="AY106" s="24" t="s">
        <v>157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90</v>
      </c>
      <c r="BK106" s="233">
        <f>ROUND(I106*H106,2)</f>
        <v>0</v>
      </c>
      <c r="BL106" s="24" t="s">
        <v>231</v>
      </c>
      <c r="BM106" s="24" t="s">
        <v>1728</v>
      </c>
    </row>
    <row r="107" s="11" customFormat="1">
      <c r="B107" s="237"/>
      <c r="C107" s="238"/>
      <c r="D107" s="234" t="s">
        <v>182</v>
      </c>
      <c r="E107" s="239" t="s">
        <v>80</v>
      </c>
      <c r="F107" s="240" t="s">
        <v>1729</v>
      </c>
      <c r="G107" s="238"/>
      <c r="H107" s="241">
        <v>57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182</v>
      </c>
      <c r="AU107" s="247" t="s">
        <v>92</v>
      </c>
      <c r="AV107" s="11" t="s">
        <v>92</v>
      </c>
      <c r="AW107" s="11" t="s">
        <v>44</v>
      </c>
      <c r="AX107" s="11" t="s">
        <v>90</v>
      </c>
      <c r="AY107" s="247" t="s">
        <v>157</v>
      </c>
    </row>
    <row r="108" s="1" customFormat="1" ht="16.5" customHeight="1">
      <c r="B108" s="47"/>
      <c r="C108" s="263" t="s">
        <v>194</v>
      </c>
      <c r="D108" s="263" t="s">
        <v>309</v>
      </c>
      <c r="E108" s="264" t="s">
        <v>1730</v>
      </c>
      <c r="F108" s="265" t="s">
        <v>1731</v>
      </c>
      <c r="G108" s="266" t="s">
        <v>305</v>
      </c>
      <c r="H108" s="267">
        <v>57</v>
      </c>
      <c r="I108" s="268"/>
      <c r="J108" s="269">
        <f>ROUND(I108*H108,2)</f>
        <v>0</v>
      </c>
      <c r="K108" s="265" t="s">
        <v>80</v>
      </c>
      <c r="L108" s="270"/>
      <c r="M108" s="271" t="s">
        <v>80</v>
      </c>
      <c r="N108" s="272" t="s">
        <v>52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1274</v>
      </c>
      <c r="AT108" s="24" t="s">
        <v>309</v>
      </c>
      <c r="AU108" s="24" t="s">
        <v>92</v>
      </c>
      <c r="AY108" s="24" t="s">
        <v>157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90</v>
      </c>
      <c r="BK108" s="233">
        <f>ROUND(I108*H108,2)</f>
        <v>0</v>
      </c>
      <c r="BL108" s="24" t="s">
        <v>231</v>
      </c>
      <c r="BM108" s="24" t="s">
        <v>1732</v>
      </c>
    </row>
    <row r="109" s="1" customFormat="1" ht="25.5" customHeight="1">
      <c r="B109" s="47"/>
      <c r="C109" s="222" t="s">
        <v>199</v>
      </c>
      <c r="D109" s="222" t="s">
        <v>160</v>
      </c>
      <c r="E109" s="223" t="s">
        <v>1733</v>
      </c>
      <c r="F109" s="224" t="s">
        <v>1734</v>
      </c>
      <c r="G109" s="225" t="s">
        <v>305</v>
      </c>
      <c r="H109" s="226">
        <v>1</v>
      </c>
      <c r="I109" s="227"/>
      <c r="J109" s="228">
        <f>ROUND(I109*H109,2)</f>
        <v>0</v>
      </c>
      <c r="K109" s="224" t="s">
        <v>164</v>
      </c>
      <c r="L109" s="73"/>
      <c r="M109" s="229" t="s">
        <v>80</v>
      </c>
      <c r="N109" s="230" t="s">
        <v>52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231</v>
      </c>
      <c r="AT109" s="24" t="s">
        <v>160</v>
      </c>
      <c r="AU109" s="24" t="s">
        <v>92</v>
      </c>
      <c r="AY109" s="24" t="s">
        <v>157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90</v>
      </c>
      <c r="BK109" s="233">
        <f>ROUND(I109*H109,2)</f>
        <v>0</v>
      </c>
      <c r="BL109" s="24" t="s">
        <v>231</v>
      </c>
      <c r="BM109" s="24" t="s">
        <v>1735</v>
      </c>
    </row>
    <row r="110" s="1" customFormat="1" ht="16.5" customHeight="1">
      <c r="B110" s="47"/>
      <c r="C110" s="263" t="s">
        <v>203</v>
      </c>
      <c r="D110" s="263" t="s">
        <v>309</v>
      </c>
      <c r="E110" s="264" t="s">
        <v>1468</v>
      </c>
      <c r="F110" s="265" t="s">
        <v>1736</v>
      </c>
      <c r="G110" s="266" t="s">
        <v>998</v>
      </c>
      <c r="H110" s="267">
        <v>1</v>
      </c>
      <c r="I110" s="268"/>
      <c r="J110" s="269">
        <f>ROUND(I110*H110,2)</f>
        <v>0</v>
      </c>
      <c r="K110" s="265" t="s">
        <v>80</v>
      </c>
      <c r="L110" s="270"/>
      <c r="M110" s="271" t="s">
        <v>80</v>
      </c>
      <c r="N110" s="272" t="s">
        <v>52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1274</v>
      </c>
      <c r="AT110" s="24" t="s">
        <v>309</v>
      </c>
      <c r="AU110" s="24" t="s">
        <v>92</v>
      </c>
      <c r="AY110" s="24" t="s">
        <v>157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90</v>
      </c>
      <c r="BK110" s="233">
        <f>ROUND(I110*H110,2)</f>
        <v>0</v>
      </c>
      <c r="BL110" s="24" t="s">
        <v>231</v>
      </c>
      <c r="BM110" s="24" t="s">
        <v>1737</v>
      </c>
    </row>
    <row r="111" s="11" customFormat="1">
      <c r="B111" s="237"/>
      <c r="C111" s="238"/>
      <c r="D111" s="234" t="s">
        <v>182</v>
      </c>
      <c r="E111" s="239" t="s">
        <v>80</v>
      </c>
      <c r="F111" s="240" t="s">
        <v>90</v>
      </c>
      <c r="G111" s="238"/>
      <c r="H111" s="241">
        <v>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182</v>
      </c>
      <c r="AU111" s="247" t="s">
        <v>92</v>
      </c>
      <c r="AV111" s="11" t="s">
        <v>92</v>
      </c>
      <c r="AW111" s="11" t="s">
        <v>44</v>
      </c>
      <c r="AX111" s="11" t="s">
        <v>90</v>
      </c>
      <c r="AY111" s="247" t="s">
        <v>157</v>
      </c>
    </row>
    <row r="112" s="13" customFormat="1">
      <c r="B112" s="276"/>
      <c r="C112" s="277"/>
      <c r="D112" s="234" t="s">
        <v>182</v>
      </c>
      <c r="E112" s="278" t="s">
        <v>80</v>
      </c>
      <c r="F112" s="279" t="s">
        <v>1738</v>
      </c>
      <c r="G112" s="277"/>
      <c r="H112" s="278" t="s">
        <v>80</v>
      </c>
      <c r="I112" s="280"/>
      <c r="J112" s="277"/>
      <c r="K112" s="277"/>
      <c r="L112" s="281"/>
      <c r="M112" s="282"/>
      <c r="N112" s="283"/>
      <c r="O112" s="283"/>
      <c r="P112" s="283"/>
      <c r="Q112" s="283"/>
      <c r="R112" s="283"/>
      <c r="S112" s="283"/>
      <c r="T112" s="284"/>
      <c r="AT112" s="285" t="s">
        <v>182</v>
      </c>
      <c r="AU112" s="285" t="s">
        <v>92</v>
      </c>
      <c r="AV112" s="13" t="s">
        <v>90</v>
      </c>
      <c r="AW112" s="13" t="s">
        <v>44</v>
      </c>
      <c r="AX112" s="13" t="s">
        <v>82</v>
      </c>
      <c r="AY112" s="285" t="s">
        <v>157</v>
      </c>
    </row>
    <row r="113" s="1" customFormat="1" ht="38.25" customHeight="1">
      <c r="B113" s="47"/>
      <c r="C113" s="222" t="s">
        <v>207</v>
      </c>
      <c r="D113" s="222" t="s">
        <v>160</v>
      </c>
      <c r="E113" s="223" t="s">
        <v>1739</v>
      </c>
      <c r="F113" s="224" t="s">
        <v>1740</v>
      </c>
      <c r="G113" s="225" t="s">
        <v>305</v>
      </c>
      <c r="H113" s="226">
        <v>2</v>
      </c>
      <c r="I113" s="227"/>
      <c r="J113" s="228">
        <f>ROUND(I113*H113,2)</f>
        <v>0</v>
      </c>
      <c r="K113" s="224" t="s">
        <v>164</v>
      </c>
      <c r="L113" s="73"/>
      <c r="M113" s="229" t="s">
        <v>80</v>
      </c>
      <c r="N113" s="230" t="s">
        <v>52</v>
      </c>
      <c r="O113" s="48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AR113" s="24" t="s">
        <v>231</v>
      </c>
      <c r="AT113" s="24" t="s">
        <v>160</v>
      </c>
      <c r="AU113" s="24" t="s">
        <v>92</v>
      </c>
      <c r="AY113" s="24" t="s">
        <v>157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24" t="s">
        <v>90</v>
      </c>
      <c r="BK113" s="233">
        <f>ROUND(I113*H113,2)</f>
        <v>0</v>
      </c>
      <c r="BL113" s="24" t="s">
        <v>231</v>
      </c>
      <c r="BM113" s="24" t="s">
        <v>1741</v>
      </c>
    </row>
    <row r="114" s="1" customFormat="1" ht="16.5" customHeight="1">
      <c r="B114" s="47"/>
      <c r="C114" s="222" t="s">
        <v>212</v>
      </c>
      <c r="D114" s="222" t="s">
        <v>160</v>
      </c>
      <c r="E114" s="223" t="s">
        <v>1423</v>
      </c>
      <c r="F114" s="224" t="s">
        <v>1742</v>
      </c>
      <c r="G114" s="225" t="s">
        <v>998</v>
      </c>
      <c r="H114" s="226">
        <v>1</v>
      </c>
      <c r="I114" s="227"/>
      <c r="J114" s="228">
        <f>ROUND(I114*H114,2)</f>
        <v>0</v>
      </c>
      <c r="K114" s="224" t="s">
        <v>80</v>
      </c>
      <c r="L114" s="73"/>
      <c r="M114" s="229" t="s">
        <v>80</v>
      </c>
      <c r="N114" s="230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231</v>
      </c>
      <c r="AT114" s="24" t="s">
        <v>160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231</v>
      </c>
      <c r="BM114" s="24" t="s">
        <v>1743</v>
      </c>
    </row>
    <row r="115" s="1" customFormat="1">
      <c r="B115" s="47"/>
      <c r="C115" s="75"/>
      <c r="D115" s="234" t="s">
        <v>167</v>
      </c>
      <c r="E115" s="75"/>
      <c r="F115" s="235" t="s">
        <v>1744</v>
      </c>
      <c r="G115" s="75"/>
      <c r="H115" s="75"/>
      <c r="I115" s="192"/>
      <c r="J115" s="75"/>
      <c r="K115" s="75"/>
      <c r="L115" s="73"/>
      <c r="M115" s="236"/>
      <c r="N115" s="48"/>
      <c r="O115" s="48"/>
      <c r="P115" s="48"/>
      <c r="Q115" s="48"/>
      <c r="R115" s="48"/>
      <c r="S115" s="48"/>
      <c r="T115" s="96"/>
      <c r="AT115" s="24" t="s">
        <v>167</v>
      </c>
      <c r="AU115" s="24" t="s">
        <v>92</v>
      </c>
    </row>
    <row r="116" s="10" customFormat="1" ht="37.44001" customHeight="1">
      <c r="B116" s="206"/>
      <c r="C116" s="207"/>
      <c r="D116" s="208" t="s">
        <v>81</v>
      </c>
      <c r="E116" s="209" t="s">
        <v>309</v>
      </c>
      <c r="F116" s="209" t="s">
        <v>1388</v>
      </c>
      <c r="G116" s="207"/>
      <c r="H116" s="207"/>
      <c r="I116" s="210"/>
      <c r="J116" s="211">
        <f>BK116</f>
        <v>0</v>
      </c>
      <c r="K116" s="207"/>
      <c r="L116" s="212"/>
      <c r="M116" s="213"/>
      <c r="N116" s="214"/>
      <c r="O116" s="214"/>
      <c r="P116" s="215">
        <f>P117+P119</f>
        <v>0</v>
      </c>
      <c r="Q116" s="214"/>
      <c r="R116" s="215">
        <f>R117+R119</f>
        <v>97.219579999999993</v>
      </c>
      <c r="S116" s="214"/>
      <c r="T116" s="216">
        <f>T117+T119</f>
        <v>0</v>
      </c>
      <c r="AR116" s="217" t="s">
        <v>172</v>
      </c>
      <c r="AT116" s="218" t="s">
        <v>81</v>
      </c>
      <c r="AU116" s="218" t="s">
        <v>82</v>
      </c>
      <c r="AY116" s="217" t="s">
        <v>157</v>
      </c>
      <c r="BK116" s="219">
        <f>BK117+BK119</f>
        <v>0</v>
      </c>
    </row>
    <row r="117" s="10" customFormat="1" ht="19.92" customHeight="1">
      <c r="B117" s="206"/>
      <c r="C117" s="207"/>
      <c r="D117" s="208" t="s">
        <v>81</v>
      </c>
      <c r="E117" s="220" t="s">
        <v>1449</v>
      </c>
      <c r="F117" s="220" t="s">
        <v>1450</v>
      </c>
      <c r="G117" s="207"/>
      <c r="H117" s="207"/>
      <c r="I117" s="210"/>
      <c r="J117" s="221">
        <f>BK117</f>
        <v>0</v>
      </c>
      <c r="K117" s="207"/>
      <c r="L117" s="212"/>
      <c r="M117" s="213"/>
      <c r="N117" s="214"/>
      <c r="O117" s="214"/>
      <c r="P117" s="215">
        <f>P118</f>
        <v>0</v>
      </c>
      <c r="Q117" s="214"/>
      <c r="R117" s="215">
        <f>R118</f>
        <v>0</v>
      </c>
      <c r="S117" s="214"/>
      <c r="T117" s="216">
        <f>T118</f>
        <v>0</v>
      </c>
      <c r="AR117" s="217" t="s">
        <v>172</v>
      </c>
      <c r="AT117" s="218" t="s">
        <v>81</v>
      </c>
      <c r="AU117" s="218" t="s">
        <v>90</v>
      </c>
      <c r="AY117" s="217" t="s">
        <v>157</v>
      </c>
      <c r="BK117" s="219">
        <f>BK118</f>
        <v>0</v>
      </c>
    </row>
    <row r="118" s="1" customFormat="1" ht="38.25" customHeight="1">
      <c r="B118" s="47"/>
      <c r="C118" s="222" t="s">
        <v>216</v>
      </c>
      <c r="D118" s="222" t="s">
        <v>160</v>
      </c>
      <c r="E118" s="223" t="s">
        <v>1745</v>
      </c>
      <c r="F118" s="224" t="s">
        <v>1746</v>
      </c>
      <c r="G118" s="225" t="s">
        <v>305</v>
      </c>
      <c r="H118" s="226">
        <v>2</v>
      </c>
      <c r="I118" s="227"/>
      <c r="J118" s="228">
        <f>ROUND(I118*H118,2)</f>
        <v>0</v>
      </c>
      <c r="K118" s="224" t="s">
        <v>164</v>
      </c>
      <c r="L118" s="73"/>
      <c r="M118" s="229" t="s">
        <v>80</v>
      </c>
      <c r="N118" s="230" t="s">
        <v>52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738</v>
      </c>
      <c r="AT118" s="24" t="s">
        <v>160</v>
      </c>
      <c r="AU118" s="24" t="s">
        <v>92</v>
      </c>
      <c r="AY118" s="24" t="s">
        <v>157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90</v>
      </c>
      <c r="BK118" s="233">
        <f>ROUND(I118*H118,2)</f>
        <v>0</v>
      </c>
      <c r="BL118" s="24" t="s">
        <v>738</v>
      </c>
      <c r="BM118" s="24" t="s">
        <v>1747</v>
      </c>
    </row>
    <row r="119" s="10" customFormat="1" ht="29.88" customHeight="1">
      <c r="B119" s="206"/>
      <c r="C119" s="207"/>
      <c r="D119" s="208" t="s">
        <v>81</v>
      </c>
      <c r="E119" s="220" t="s">
        <v>1481</v>
      </c>
      <c r="F119" s="220" t="s">
        <v>1482</v>
      </c>
      <c r="G119" s="207"/>
      <c r="H119" s="207"/>
      <c r="I119" s="210"/>
      <c r="J119" s="221">
        <f>BK119</f>
        <v>0</v>
      </c>
      <c r="K119" s="207"/>
      <c r="L119" s="212"/>
      <c r="M119" s="213"/>
      <c r="N119" s="214"/>
      <c r="O119" s="214"/>
      <c r="P119" s="215">
        <f>SUM(P120:P187)</f>
        <v>0</v>
      </c>
      <c r="Q119" s="214"/>
      <c r="R119" s="215">
        <f>SUM(R120:R187)</f>
        <v>97.219579999999993</v>
      </c>
      <c r="S119" s="214"/>
      <c r="T119" s="216">
        <f>SUM(T120:T187)</f>
        <v>0</v>
      </c>
      <c r="AR119" s="217" t="s">
        <v>172</v>
      </c>
      <c r="AT119" s="218" t="s">
        <v>81</v>
      </c>
      <c r="AU119" s="218" t="s">
        <v>90</v>
      </c>
      <c r="AY119" s="217" t="s">
        <v>157</v>
      </c>
      <c r="BK119" s="219">
        <f>SUM(BK120:BK187)</f>
        <v>0</v>
      </c>
    </row>
    <row r="120" s="1" customFormat="1" ht="16.5" customHeight="1">
      <c r="B120" s="47"/>
      <c r="C120" s="222" t="s">
        <v>220</v>
      </c>
      <c r="D120" s="222" t="s">
        <v>160</v>
      </c>
      <c r="E120" s="223" t="s">
        <v>1748</v>
      </c>
      <c r="F120" s="224" t="s">
        <v>1749</v>
      </c>
      <c r="G120" s="225" t="s">
        <v>1750</v>
      </c>
      <c r="H120" s="226">
        <v>0.20000000000000001</v>
      </c>
      <c r="I120" s="227"/>
      <c r="J120" s="228">
        <f>ROUND(I120*H120,2)</f>
        <v>0</v>
      </c>
      <c r="K120" s="224" t="s">
        <v>164</v>
      </c>
      <c r="L120" s="73"/>
      <c r="M120" s="229" t="s">
        <v>80</v>
      </c>
      <c r="N120" s="230" t="s">
        <v>52</v>
      </c>
      <c r="O120" s="48"/>
      <c r="P120" s="231">
        <f>O120*H120</f>
        <v>0</v>
      </c>
      <c r="Q120" s="231">
        <v>0.0099000000000000008</v>
      </c>
      <c r="R120" s="231">
        <f>Q120*H120</f>
        <v>0.0019800000000000004</v>
      </c>
      <c r="S120" s="231">
        <v>0</v>
      </c>
      <c r="T120" s="232">
        <f>S120*H120</f>
        <v>0</v>
      </c>
      <c r="AR120" s="24" t="s">
        <v>738</v>
      </c>
      <c r="AT120" s="24" t="s">
        <v>160</v>
      </c>
      <c r="AU120" s="24" t="s">
        <v>92</v>
      </c>
      <c r="AY120" s="24" t="s">
        <v>157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90</v>
      </c>
      <c r="BK120" s="233">
        <f>ROUND(I120*H120,2)</f>
        <v>0</v>
      </c>
      <c r="BL120" s="24" t="s">
        <v>738</v>
      </c>
      <c r="BM120" s="24" t="s">
        <v>1751</v>
      </c>
    </row>
    <row r="121" s="1" customFormat="1" ht="38.25" customHeight="1">
      <c r="B121" s="47"/>
      <c r="C121" s="222" t="s">
        <v>224</v>
      </c>
      <c r="D121" s="222" t="s">
        <v>160</v>
      </c>
      <c r="E121" s="223" t="s">
        <v>1483</v>
      </c>
      <c r="F121" s="224" t="s">
        <v>1484</v>
      </c>
      <c r="G121" s="225" t="s">
        <v>379</v>
      </c>
      <c r="H121" s="226">
        <v>66</v>
      </c>
      <c r="I121" s="227"/>
      <c r="J121" s="228">
        <f>ROUND(I121*H121,2)</f>
        <v>0</v>
      </c>
      <c r="K121" s="224" t="s">
        <v>164</v>
      </c>
      <c r="L121" s="73"/>
      <c r="M121" s="229" t="s">
        <v>80</v>
      </c>
      <c r="N121" s="230" t="s">
        <v>52</v>
      </c>
      <c r="O121" s="48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AR121" s="24" t="s">
        <v>738</v>
      </c>
      <c r="AT121" s="24" t="s">
        <v>160</v>
      </c>
      <c r="AU121" s="24" t="s">
        <v>92</v>
      </c>
      <c r="AY121" s="24" t="s">
        <v>157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24" t="s">
        <v>90</v>
      </c>
      <c r="BK121" s="233">
        <f>ROUND(I121*H121,2)</f>
        <v>0</v>
      </c>
      <c r="BL121" s="24" t="s">
        <v>738</v>
      </c>
      <c r="BM121" s="24" t="s">
        <v>1752</v>
      </c>
    </row>
    <row r="122" s="11" customFormat="1">
      <c r="B122" s="237"/>
      <c r="C122" s="238"/>
      <c r="D122" s="234" t="s">
        <v>182</v>
      </c>
      <c r="E122" s="239" t="s">
        <v>80</v>
      </c>
      <c r="F122" s="240" t="s">
        <v>1753</v>
      </c>
      <c r="G122" s="238"/>
      <c r="H122" s="241">
        <v>66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182</v>
      </c>
      <c r="AU122" s="247" t="s">
        <v>92</v>
      </c>
      <c r="AV122" s="11" t="s">
        <v>92</v>
      </c>
      <c r="AW122" s="11" t="s">
        <v>44</v>
      </c>
      <c r="AX122" s="11" t="s">
        <v>90</v>
      </c>
      <c r="AY122" s="247" t="s">
        <v>157</v>
      </c>
    </row>
    <row r="123" s="1" customFormat="1" ht="25.5" customHeight="1">
      <c r="B123" s="47"/>
      <c r="C123" s="222" t="s">
        <v>10</v>
      </c>
      <c r="D123" s="222" t="s">
        <v>160</v>
      </c>
      <c r="E123" s="223" t="s">
        <v>1487</v>
      </c>
      <c r="F123" s="224" t="s">
        <v>1488</v>
      </c>
      <c r="G123" s="225" t="s">
        <v>281</v>
      </c>
      <c r="H123" s="226">
        <v>120</v>
      </c>
      <c r="I123" s="227"/>
      <c r="J123" s="228">
        <f>ROUND(I123*H123,2)</f>
        <v>0</v>
      </c>
      <c r="K123" s="224" t="s">
        <v>164</v>
      </c>
      <c r="L123" s="73"/>
      <c r="M123" s="229" t="s">
        <v>80</v>
      </c>
      <c r="N123" s="230" t="s">
        <v>52</v>
      </c>
      <c r="O123" s="48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4" t="s">
        <v>738</v>
      </c>
      <c r="AT123" s="24" t="s">
        <v>160</v>
      </c>
      <c r="AU123" s="24" t="s">
        <v>92</v>
      </c>
      <c r="AY123" s="24" t="s">
        <v>157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24" t="s">
        <v>90</v>
      </c>
      <c r="BK123" s="233">
        <f>ROUND(I123*H123,2)</f>
        <v>0</v>
      </c>
      <c r="BL123" s="24" t="s">
        <v>738</v>
      </c>
      <c r="BM123" s="24" t="s">
        <v>1754</v>
      </c>
    </row>
    <row r="124" s="11" customFormat="1">
      <c r="B124" s="237"/>
      <c r="C124" s="238"/>
      <c r="D124" s="234" t="s">
        <v>182</v>
      </c>
      <c r="E124" s="239" t="s">
        <v>80</v>
      </c>
      <c r="F124" s="240" t="s">
        <v>1490</v>
      </c>
      <c r="G124" s="238"/>
      <c r="H124" s="241">
        <v>120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182</v>
      </c>
      <c r="AU124" s="247" t="s">
        <v>92</v>
      </c>
      <c r="AV124" s="11" t="s">
        <v>92</v>
      </c>
      <c r="AW124" s="11" t="s">
        <v>44</v>
      </c>
      <c r="AX124" s="11" t="s">
        <v>90</v>
      </c>
      <c r="AY124" s="247" t="s">
        <v>157</v>
      </c>
    </row>
    <row r="125" s="1" customFormat="1" ht="51" customHeight="1">
      <c r="B125" s="47"/>
      <c r="C125" s="222" t="s">
        <v>231</v>
      </c>
      <c r="D125" s="222" t="s">
        <v>160</v>
      </c>
      <c r="E125" s="223" t="s">
        <v>1755</v>
      </c>
      <c r="F125" s="224" t="s">
        <v>1756</v>
      </c>
      <c r="G125" s="225" t="s">
        <v>451</v>
      </c>
      <c r="H125" s="226">
        <v>12</v>
      </c>
      <c r="I125" s="227"/>
      <c r="J125" s="228">
        <f>ROUND(I125*H125,2)</f>
        <v>0</v>
      </c>
      <c r="K125" s="224" t="s">
        <v>164</v>
      </c>
      <c r="L125" s="73"/>
      <c r="M125" s="229" t="s">
        <v>80</v>
      </c>
      <c r="N125" s="230" t="s">
        <v>52</v>
      </c>
      <c r="O125" s="48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4" t="s">
        <v>738</v>
      </c>
      <c r="AT125" s="24" t="s">
        <v>160</v>
      </c>
      <c r="AU125" s="24" t="s">
        <v>92</v>
      </c>
      <c r="AY125" s="24" t="s">
        <v>157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90</v>
      </c>
      <c r="BK125" s="233">
        <f>ROUND(I125*H125,2)</f>
        <v>0</v>
      </c>
      <c r="BL125" s="24" t="s">
        <v>738</v>
      </c>
      <c r="BM125" s="24" t="s">
        <v>1757</v>
      </c>
    </row>
    <row r="126" s="13" customFormat="1">
      <c r="B126" s="276"/>
      <c r="C126" s="277"/>
      <c r="D126" s="234" t="s">
        <v>182</v>
      </c>
      <c r="E126" s="278" t="s">
        <v>80</v>
      </c>
      <c r="F126" s="279" t="s">
        <v>1758</v>
      </c>
      <c r="G126" s="277"/>
      <c r="H126" s="278" t="s">
        <v>80</v>
      </c>
      <c r="I126" s="280"/>
      <c r="J126" s="277"/>
      <c r="K126" s="277"/>
      <c r="L126" s="281"/>
      <c r="M126" s="282"/>
      <c r="N126" s="283"/>
      <c r="O126" s="283"/>
      <c r="P126" s="283"/>
      <c r="Q126" s="283"/>
      <c r="R126" s="283"/>
      <c r="S126" s="283"/>
      <c r="T126" s="284"/>
      <c r="AT126" s="285" t="s">
        <v>182</v>
      </c>
      <c r="AU126" s="285" t="s">
        <v>92</v>
      </c>
      <c r="AV126" s="13" t="s">
        <v>90</v>
      </c>
      <c r="AW126" s="13" t="s">
        <v>44</v>
      </c>
      <c r="AX126" s="13" t="s">
        <v>82</v>
      </c>
      <c r="AY126" s="285" t="s">
        <v>157</v>
      </c>
    </row>
    <row r="127" s="11" customFormat="1">
      <c r="B127" s="237"/>
      <c r="C127" s="238"/>
      <c r="D127" s="234" t="s">
        <v>182</v>
      </c>
      <c r="E127" s="239" t="s">
        <v>80</v>
      </c>
      <c r="F127" s="240" t="s">
        <v>1759</v>
      </c>
      <c r="G127" s="238"/>
      <c r="H127" s="241">
        <v>12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182</v>
      </c>
      <c r="AU127" s="247" t="s">
        <v>92</v>
      </c>
      <c r="AV127" s="11" t="s">
        <v>92</v>
      </c>
      <c r="AW127" s="11" t="s">
        <v>44</v>
      </c>
      <c r="AX127" s="11" t="s">
        <v>90</v>
      </c>
      <c r="AY127" s="247" t="s">
        <v>157</v>
      </c>
    </row>
    <row r="128" s="1" customFormat="1" ht="38.25" customHeight="1">
      <c r="B128" s="47"/>
      <c r="C128" s="222" t="s">
        <v>237</v>
      </c>
      <c r="D128" s="222" t="s">
        <v>160</v>
      </c>
      <c r="E128" s="223" t="s">
        <v>1496</v>
      </c>
      <c r="F128" s="224" t="s">
        <v>1497</v>
      </c>
      <c r="G128" s="225" t="s">
        <v>451</v>
      </c>
      <c r="H128" s="226">
        <v>145.143</v>
      </c>
      <c r="I128" s="227"/>
      <c r="J128" s="228">
        <f>ROUND(I128*H128,2)</f>
        <v>0</v>
      </c>
      <c r="K128" s="224" t="s">
        <v>164</v>
      </c>
      <c r="L128" s="73"/>
      <c r="M128" s="229" t="s">
        <v>80</v>
      </c>
      <c r="N128" s="230" t="s">
        <v>52</v>
      </c>
      <c r="O128" s="48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4" t="s">
        <v>738</v>
      </c>
      <c r="AT128" s="24" t="s">
        <v>160</v>
      </c>
      <c r="AU128" s="24" t="s">
        <v>92</v>
      </c>
      <c r="AY128" s="24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90</v>
      </c>
      <c r="BK128" s="233">
        <f>ROUND(I128*H128,2)</f>
        <v>0</v>
      </c>
      <c r="BL128" s="24" t="s">
        <v>738</v>
      </c>
      <c r="BM128" s="24" t="s">
        <v>1760</v>
      </c>
    </row>
    <row r="129" s="13" customFormat="1">
      <c r="B129" s="276"/>
      <c r="C129" s="277"/>
      <c r="D129" s="234" t="s">
        <v>182</v>
      </c>
      <c r="E129" s="278" t="s">
        <v>80</v>
      </c>
      <c r="F129" s="279" t="s">
        <v>1711</v>
      </c>
      <c r="G129" s="277"/>
      <c r="H129" s="278" t="s">
        <v>80</v>
      </c>
      <c r="I129" s="280"/>
      <c r="J129" s="277"/>
      <c r="K129" s="277"/>
      <c r="L129" s="281"/>
      <c r="M129" s="282"/>
      <c r="N129" s="283"/>
      <c r="O129" s="283"/>
      <c r="P129" s="283"/>
      <c r="Q129" s="283"/>
      <c r="R129" s="283"/>
      <c r="S129" s="283"/>
      <c r="T129" s="284"/>
      <c r="AT129" s="285" t="s">
        <v>182</v>
      </c>
      <c r="AU129" s="285" t="s">
        <v>92</v>
      </c>
      <c r="AV129" s="13" t="s">
        <v>90</v>
      </c>
      <c r="AW129" s="13" t="s">
        <v>44</v>
      </c>
      <c r="AX129" s="13" t="s">
        <v>82</v>
      </c>
      <c r="AY129" s="285" t="s">
        <v>157</v>
      </c>
    </row>
    <row r="130" s="11" customFormat="1">
      <c r="B130" s="237"/>
      <c r="C130" s="238"/>
      <c r="D130" s="234" t="s">
        <v>182</v>
      </c>
      <c r="E130" s="239" t="s">
        <v>80</v>
      </c>
      <c r="F130" s="240" t="s">
        <v>1761</v>
      </c>
      <c r="G130" s="238"/>
      <c r="H130" s="241">
        <v>46.305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182</v>
      </c>
      <c r="AU130" s="247" t="s">
        <v>92</v>
      </c>
      <c r="AV130" s="11" t="s">
        <v>92</v>
      </c>
      <c r="AW130" s="11" t="s">
        <v>44</v>
      </c>
      <c r="AX130" s="11" t="s">
        <v>82</v>
      </c>
      <c r="AY130" s="247" t="s">
        <v>157</v>
      </c>
    </row>
    <row r="131" s="11" customFormat="1">
      <c r="B131" s="237"/>
      <c r="C131" s="238"/>
      <c r="D131" s="234" t="s">
        <v>182</v>
      </c>
      <c r="E131" s="239" t="s">
        <v>80</v>
      </c>
      <c r="F131" s="240" t="s">
        <v>1762</v>
      </c>
      <c r="G131" s="238"/>
      <c r="H131" s="241">
        <v>16.538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182</v>
      </c>
      <c r="AU131" s="247" t="s">
        <v>92</v>
      </c>
      <c r="AV131" s="11" t="s">
        <v>92</v>
      </c>
      <c r="AW131" s="11" t="s">
        <v>44</v>
      </c>
      <c r="AX131" s="11" t="s">
        <v>82</v>
      </c>
      <c r="AY131" s="247" t="s">
        <v>157</v>
      </c>
    </row>
    <row r="132" s="11" customFormat="1">
      <c r="B132" s="237"/>
      <c r="C132" s="238"/>
      <c r="D132" s="234" t="s">
        <v>182</v>
      </c>
      <c r="E132" s="239" t="s">
        <v>80</v>
      </c>
      <c r="F132" s="240" t="s">
        <v>1763</v>
      </c>
      <c r="G132" s="238"/>
      <c r="H132" s="241">
        <v>13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182</v>
      </c>
      <c r="AU132" s="247" t="s">
        <v>92</v>
      </c>
      <c r="AV132" s="11" t="s">
        <v>92</v>
      </c>
      <c r="AW132" s="11" t="s">
        <v>44</v>
      </c>
      <c r="AX132" s="11" t="s">
        <v>82</v>
      </c>
      <c r="AY132" s="247" t="s">
        <v>157</v>
      </c>
    </row>
    <row r="133" s="13" customFormat="1">
      <c r="B133" s="276"/>
      <c r="C133" s="277"/>
      <c r="D133" s="234" t="s">
        <v>182</v>
      </c>
      <c r="E133" s="278" t="s">
        <v>80</v>
      </c>
      <c r="F133" s="279" t="s">
        <v>1411</v>
      </c>
      <c r="G133" s="277"/>
      <c r="H133" s="278" t="s">
        <v>80</v>
      </c>
      <c r="I133" s="280"/>
      <c r="J133" s="277"/>
      <c r="K133" s="277"/>
      <c r="L133" s="281"/>
      <c r="M133" s="282"/>
      <c r="N133" s="283"/>
      <c r="O133" s="283"/>
      <c r="P133" s="283"/>
      <c r="Q133" s="283"/>
      <c r="R133" s="283"/>
      <c r="S133" s="283"/>
      <c r="T133" s="284"/>
      <c r="AT133" s="285" t="s">
        <v>182</v>
      </c>
      <c r="AU133" s="285" t="s">
        <v>92</v>
      </c>
      <c r="AV133" s="13" t="s">
        <v>90</v>
      </c>
      <c r="AW133" s="13" t="s">
        <v>44</v>
      </c>
      <c r="AX133" s="13" t="s">
        <v>82</v>
      </c>
      <c r="AY133" s="285" t="s">
        <v>157</v>
      </c>
    </row>
    <row r="134" s="11" customFormat="1">
      <c r="B134" s="237"/>
      <c r="C134" s="238"/>
      <c r="D134" s="234" t="s">
        <v>182</v>
      </c>
      <c r="E134" s="239" t="s">
        <v>80</v>
      </c>
      <c r="F134" s="240" t="s">
        <v>1764</v>
      </c>
      <c r="G134" s="238"/>
      <c r="H134" s="241">
        <v>44.100000000000001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182</v>
      </c>
      <c r="AU134" s="247" t="s">
        <v>92</v>
      </c>
      <c r="AV134" s="11" t="s">
        <v>92</v>
      </c>
      <c r="AW134" s="11" t="s">
        <v>44</v>
      </c>
      <c r="AX134" s="11" t="s">
        <v>82</v>
      </c>
      <c r="AY134" s="247" t="s">
        <v>157</v>
      </c>
    </row>
    <row r="135" s="11" customFormat="1">
      <c r="B135" s="237"/>
      <c r="C135" s="238"/>
      <c r="D135" s="234" t="s">
        <v>182</v>
      </c>
      <c r="E135" s="239" t="s">
        <v>80</v>
      </c>
      <c r="F135" s="240" t="s">
        <v>1765</v>
      </c>
      <c r="G135" s="238"/>
      <c r="H135" s="241">
        <v>25.199999999999999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182</v>
      </c>
      <c r="AU135" s="247" t="s">
        <v>92</v>
      </c>
      <c r="AV135" s="11" t="s">
        <v>92</v>
      </c>
      <c r="AW135" s="11" t="s">
        <v>44</v>
      </c>
      <c r="AX135" s="11" t="s">
        <v>82</v>
      </c>
      <c r="AY135" s="247" t="s">
        <v>157</v>
      </c>
    </row>
    <row r="136" s="12" customFormat="1">
      <c r="B136" s="248"/>
      <c r="C136" s="249"/>
      <c r="D136" s="234" t="s">
        <v>182</v>
      </c>
      <c r="E136" s="250" t="s">
        <v>80</v>
      </c>
      <c r="F136" s="251" t="s">
        <v>183</v>
      </c>
      <c r="G136" s="249"/>
      <c r="H136" s="252">
        <v>145.143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92</v>
      </c>
      <c r="AV136" s="12" t="s">
        <v>177</v>
      </c>
      <c r="AW136" s="12" t="s">
        <v>44</v>
      </c>
      <c r="AX136" s="12" t="s">
        <v>90</v>
      </c>
      <c r="AY136" s="258" t="s">
        <v>157</v>
      </c>
    </row>
    <row r="137" s="1" customFormat="1" ht="25.5" customHeight="1">
      <c r="B137" s="47"/>
      <c r="C137" s="222" t="s">
        <v>242</v>
      </c>
      <c r="D137" s="222" t="s">
        <v>160</v>
      </c>
      <c r="E137" s="223" t="s">
        <v>1502</v>
      </c>
      <c r="F137" s="224" t="s">
        <v>1503</v>
      </c>
      <c r="G137" s="225" t="s">
        <v>451</v>
      </c>
      <c r="H137" s="226">
        <v>12</v>
      </c>
      <c r="I137" s="227"/>
      <c r="J137" s="228">
        <f>ROUND(I137*H137,2)</f>
        <v>0</v>
      </c>
      <c r="K137" s="224" t="s">
        <v>164</v>
      </c>
      <c r="L137" s="73"/>
      <c r="M137" s="229" t="s">
        <v>80</v>
      </c>
      <c r="N137" s="230" t="s">
        <v>52</v>
      </c>
      <c r="O137" s="48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4" t="s">
        <v>738</v>
      </c>
      <c r="AT137" s="24" t="s">
        <v>160</v>
      </c>
      <c r="AU137" s="24" t="s">
        <v>92</v>
      </c>
      <c r="AY137" s="24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90</v>
      </c>
      <c r="BK137" s="233">
        <f>ROUND(I137*H137,2)</f>
        <v>0</v>
      </c>
      <c r="BL137" s="24" t="s">
        <v>738</v>
      </c>
      <c r="BM137" s="24" t="s">
        <v>1766</v>
      </c>
    </row>
    <row r="138" s="13" customFormat="1">
      <c r="B138" s="276"/>
      <c r="C138" s="277"/>
      <c r="D138" s="234" t="s">
        <v>182</v>
      </c>
      <c r="E138" s="278" t="s">
        <v>80</v>
      </c>
      <c r="F138" s="279" t="s">
        <v>1758</v>
      </c>
      <c r="G138" s="277"/>
      <c r="H138" s="278" t="s">
        <v>80</v>
      </c>
      <c r="I138" s="280"/>
      <c r="J138" s="277"/>
      <c r="K138" s="277"/>
      <c r="L138" s="281"/>
      <c r="M138" s="282"/>
      <c r="N138" s="283"/>
      <c r="O138" s="283"/>
      <c r="P138" s="283"/>
      <c r="Q138" s="283"/>
      <c r="R138" s="283"/>
      <c r="S138" s="283"/>
      <c r="T138" s="284"/>
      <c r="AT138" s="285" t="s">
        <v>182</v>
      </c>
      <c r="AU138" s="285" t="s">
        <v>92</v>
      </c>
      <c r="AV138" s="13" t="s">
        <v>90</v>
      </c>
      <c r="AW138" s="13" t="s">
        <v>44</v>
      </c>
      <c r="AX138" s="13" t="s">
        <v>82</v>
      </c>
      <c r="AY138" s="285" t="s">
        <v>157</v>
      </c>
    </row>
    <row r="139" s="11" customFormat="1">
      <c r="B139" s="237"/>
      <c r="C139" s="238"/>
      <c r="D139" s="234" t="s">
        <v>182</v>
      </c>
      <c r="E139" s="239" t="s">
        <v>80</v>
      </c>
      <c r="F139" s="240" t="s">
        <v>1759</v>
      </c>
      <c r="G139" s="238"/>
      <c r="H139" s="241">
        <v>12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182</v>
      </c>
      <c r="AU139" s="247" t="s">
        <v>92</v>
      </c>
      <c r="AV139" s="11" t="s">
        <v>92</v>
      </c>
      <c r="AW139" s="11" t="s">
        <v>44</v>
      </c>
      <c r="AX139" s="11" t="s">
        <v>90</v>
      </c>
      <c r="AY139" s="247" t="s">
        <v>157</v>
      </c>
    </row>
    <row r="140" s="1" customFormat="1" ht="38.25" customHeight="1">
      <c r="B140" s="47"/>
      <c r="C140" s="222" t="s">
        <v>245</v>
      </c>
      <c r="D140" s="222" t="s">
        <v>160</v>
      </c>
      <c r="E140" s="223" t="s">
        <v>1767</v>
      </c>
      <c r="F140" s="224" t="s">
        <v>1768</v>
      </c>
      <c r="G140" s="225" t="s">
        <v>281</v>
      </c>
      <c r="H140" s="226">
        <v>342</v>
      </c>
      <c r="I140" s="227"/>
      <c r="J140" s="228">
        <f>ROUND(I140*H140,2)</f>
        <v>0</v>
      </c>
      <c r="K140" s="224" t="s">
        <v>164</v>
      </c>
      <c r="L140" s="73"/>
      <c r="M140" s="229" t="s">
        <v>80</v>
      </c>
      <c r="N140" s="230" t="s">
        <v>52</v>
      </c>
      <c r="O140" s="48"/>
      <c r="P140" s="231">
        <f>O140*H140</f>
        <v>0</v>
      </c>
      <c r="Q140" s="231">
        <v>0.23499999999999999</v>
      </c>
      <c r="R140" s="231">
        <f>Q140*H140</f>
        <v>80.36999999999999</v>
      </c>
      <c r="S140" s="231">
        <v>0</v>
      </c>
      <c r="T140" s="232">
        <f>S140*H140</f>
        <v>0</v>
      </c>
      <c r="AR140" s="24" t="s">
        <v>738</v>
      </c>
      <c r="AT140" s="24" t="s">
        <v>160</v>
      </c>
      <c r="AU140" s="24" t="s">
        <v>92</v>
      </c>
      <c r="AY140" s="24" t="s">
        <v>157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90</v>
      </c>
      <c r="BK140" s="233">
        <f>ROUND(I140*H140,2)</f>
        <v>0</v>
      </c>
      <c r="BL140" s="24" t="s">
        <v>738</v>
      </c>
      <c r="BM140" s="24" t="s">
        <v>1769</v>
      </c>
    </row>
    <row r="141" s="13" customFormat="1">
      <c r="B141" s="276"/>
      <c r="C141" s="277"/>
      <c r="D141" s="234" t="s">
        <v>182</v>
      </c>
      <c r="E141" s="278" t="s">
        <v>80</v>
      </c>
      <c r="F141" s="279" t="s">
        <v>1711</v>
      </c>
      <c r="G141" s="277"/>
      <c r="H141" s="278" t="s">
        <v>80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182</v>
      </c>
      <c r="AU141" s="285" t="s">
        <v>92</v>
      </c>
      <c r="AV141" s="13" t="s">
        <v>90</v>
      </c>
      <c r="AW141" s="13" t="s">
        <v>44</v>
      </c>
      <c r="AX141" s="13" t="s">
        <v>82</v>
      </c>
      <c r="AY141" s="285" t="s">
        <v>157</v>
      </c>
    </row>
    <row r="142" s="11" customFormat="1">
      <c r="B142" s="237"/>
      <c r="C142" s="238"/>
      <c r="D142" s="234" t="s">
        <v>182</v>
      </c>
      <c r="E142" s="239" t="s">
        <v>80</v>
      </c>
      <c r="F142" s="240" t="s">
        <v>1770</v>
      </c>
      <c r="G142" s="238"/>
      <c r="H142" s="241">
        <v>120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182</v>
      </c>
      <c r="AU142" s="247" t="s">
        <v>92</v>
      </c>
      <c r="AV142" s="11" t="s">
        <v>92</v>
      </c>
      <c r="AW142" s="11" t="s">
        <v>44</v>
      </c>
      <c r="AX142" s="11" t="s">
        <v>82</v>
      </c>
      <c r="AY142" s="247" t="s">
        <v>157</v>
      </c>
    </row>
    <row r="143" s="11" customFormat="1">
      <c r="B143" s="237"/>
      <c r="C143" s="238"/>
      <c r="D143" s="234" t="s">
        <v>182</v>
      </c>
      <c r="E143" s="239" t="s">
        <v>80</v>
      </c>
      <c r="F143" s="240" t="s">
        <v>1771</v>
      </c>
      <c r="G143" s="238"/>
      <c r="H143" s="241">
        <v>60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182</v>
      </c>
      <c r="AU143" s="247" t="s">
        <v>92</v>
      </c>
      <c r="AV143" s="11" t="s">
        <v>92</v>
      </c>
      <c r="AW143" s="11" t="s">
        <v>44</v>
      </c>
      <c r="AX143" s="11" t="s">
        <v>82</v>
      </c>
      <c r="AY143" s="247" t="s">
        <v>157</v>
      </c>
    </row>
    <row r="144" s="11" customFormat="1">
      <c r="B144" s="237"/>
      <c r="C144" s="238"/>
      <c r="D144" s="234" t="s">
        <v>182</v>
      </c>
      <c r="E144" s="239" t="s">
        <v>80</v>
      </c>
      <c r="F144" s="240" t="s">
        <v>584</v>
      </c>
      <c r="G144" s="238"/>
      <c r="H144" s="241">
        <v>40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182</v>
      </c>
      <c r="AU144" s="247" t="s">
        <v>92</v>
      </c>
      <c r="AV144" s="11" t="s">
        <v>92</v>
      </c>
      <c r="AW144" s="11" t="s">
        <v>44</v>
      </c>
      <c r="AX144" s="11" t="s">
        <v>82</v>
      </c>
      <c r="AY144" s="247" t="s">
        <v>157</v>
      </c>
    </row>
    <row r="145" s="13" customFormat="1">
      <c r="B145" s="276"/>
      <c r="C145" s="277"/>
      <c r="D145" s="234" t="s">
        <v>182</v>
      </c>
      <c r="E145" s="278" t="s">
        <v>80</v>
      </c>
      <c r="F145" s="279" t="s">
        <v>1411</v>
      </c>
      <c r="G145" s="277"/>
      <c r="H145" s="278" t="s">
        <v>80</v>
      </c>
      <c r="I145" s="280"/>
      <c r="J145" s="277"/>
      <c r="K145" s="277"/>
      <c r="L145" s="281"/>
      <c r="M145" s="282"/>
      <c r="N145" s="283"/>
      <c r="O145" s="283"/>
      <c r="P145" s="283"/>
      <c r="Q145" s="283"/>
      <c r="R145" s="283"/>
      <c r="S145" s="283"/>
      <c r="T145" s="284"/>
      <c r="AT145" s="285" t="s">
        <v>182</v>
      </c>
      <c r="AU145" s="285" t="s">
        <v>92</v>
      </c>
      <c r="AV145" s="13" t="s">
        <v>90</v>
      </c>
      <c r="AW145" s="13" t="s">
        <v>44</v>
      </c>
      <c r="AX145" s="13" t="s">
        <v>82</v>
      </c>
      <c r="AY145" s="285" t="s">
        <v>157</v>
      </c>
    </row>
    <row r="146" s="11" customFormat="1">
      <c r="B146" s="237"/>
      <c r="C146" s="238"/>
      <c r="D146" s="234" t="s">
        <v>182</v>
      </c>
      <c r="E146" s="239" t="s">
        <v>80</v>
      </c>
      <c r="F146" s="240" t="s">
        <v>1772</v>
      </c>
      <c r="G146" s="238"/>
      <c r="H146" s="241">
        <v>80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182</v>
      </c>
      <c r="AU146" s="247" t="s">
        <v>92</v>
      </c>
      <c r="AV146" s="11" t="s">
        <v>92</v>
      </c>
      <c r="AW146" s="11" t="s">
        <v>44</v>
      </c>
      <c r="AX146" s="11" t="s">
        <v>82</v>
      </c>
      <c r="AY146" s="247" t="s">
        <v>157</v>
      </c>
    </row>
    <row r="147" s="11" customFormat="1">
      <c r="B147" s="237"/>
      <c r="C147" s="238"/>
      <c r="D147" s="234" t="s">
        <v>182</v>
      </c>
      <c r="E147" s="239" t="s">
        <v>80</v>
      </c>
      <c r="F147" s="240" t="s">
        <v>594</v>
      </c>
      <c r="G147" s="238"/>
      <c r="H147" s="241">
        <v>42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182</v>
      </c>
      <c r="AU147" s="247" t="s">
        <v>92</v>
      </c>
      <c r="AV147" s="11" t="s">
        <v>92</v>
      </c>
      <c r="AW147" s="11" t="s">
        <v>44</v>
      </c>
      <c r="AX147" s="11" t="s">
        <v>82</v>
      </c>
      <c r="AY147" s="247" t="s">
        <v>157</v>
      </c>
    </row>
    <row r="148" s="12" customFormat="1">
      <c r="B148" s="248"/>
      <c r="C148" s="249"/>
      <c r="D148" s="234" t="s">
        <v>182</v>
      </c>
      <c r="E148" s="250" t="s">
        <v>80</v>
      </c>
      <c r="F148" s="251" t="s">
        <v>183</v>
      </c>
      <c r="G148" s="249"/>
      <c r="H148" s="252">
        <v>342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92</v>
      </c>
      <c r="AV148" s="12" t="s">
        <v>177</v>
      </c>
      <c r="AW148" s="12" t="s">
        <v>44</v>
      </c>
      <c r="AX148" s="12" t="s">
        <v>90</v>
      </c>
      <c r="AY148" s="258" t="s">
        <v>157</v>
      </c>
    </row>
    <row r="149" s="1" customFormat="1" ht="16.5" customHeight="1">
      <c r="B149" s="47"/>
      <c r="C149" s="263" t="s">
        <v>250</v>
      </c>
      <c r="D149" s="263" t="s">
        <v>309</v>
      </c>
      <c r="E149" s="264" t="s">
        <v>1512</v>
      </c>
      <c r="F149" s="265" t="s">
        <v>1513</v>
      </c>
      <c r="G149" s="266" t="s">
        <v>281</v>
      </c>
      <c r="H149" s="267">
        <v>744</v>
      </c>
      <c r="I149" s="268"/>
      <c r="J149" s="269">
        <f>ROUND(I149*H149,2)</f>
        <v>0</v>
      </c>
      <c r="K149" s="265" t="s">
        <v>164</v>
      </c>
      <c r="L149" s="270"/>
      <c r="M149" s="271" t="s">
        <v>80</v>
      </c>
      <c r="N149" s="272" t="s">
        <v>52</v>
      </c>
      <c r="O149" s="48"/>
      <c r="P149" s="231">
        <f>O149*H149</f>
        <v>0</v>
      </c>
      <c r="Q149" s="231">
        <v>0.0224</v>
      </c>
      <c r="R149" s="231">
        <f>Q149*H149</f>
        <v>16.665600000000001</v>
      </c>
      <c r="S149" s="231">
        <v>0</v>
      </c>
      <c r="T149" s="232">
        <f>S149*H149</f>
        <v>0</v>
      </c>
      <c r="AR149" s="24" t="s">
        <v>1140</v>
      </c>
      <c r="AT149" s="24" t="s">
        <v>309</v>
      </c>
      <c r="AU149" s="24" t="s">
        <v>92</v>
      </c>
      <c r="AY149" s="24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24" t="s">
        <v>90</v>
      </c>
      <c r="BK149" s="233">
        <f>ROUND(I149*H149,2)</f>
        <v>0</v>
      </c>
      <c r="BL149" s="24" t="s">
        <v>1140</v>
      </c>
      <c r="BM149" s="24" t="s">
        <v>1773</v>
      </c>
    </row>
    <row r="150" s="13" customFormat="1">
      <c r="B150" s="276"/>
      <c r="C150" s="277"/>
      <c r="D150" s="234" t="s">
        <v>182</v>
      </c>
      <c r="E150" s="278" t="s">
        <v>80</v>
      </c>
      <c r="F150" s="279" t="s">
        <v>1711</v>
      </c>
      <c r="G150" s="277"/>
      <c r="H150" s="278" t="s">
        <v>80</v>
      </c>
      <c r="I150" s="280"/>
      <c r="J150" s="277"/>
      <c r="K150" s="277"/>
      <c r="L150" s="281"/>
      <c r="M150" s="282"/>
      <c r="N150" s="283"/>
      <c r="O150" s="283"/>
      <c r="P150" s="283"/>
      <c r="Q150" s="283"/>
      <c r="R150" s="283"/>
      <c r="S150" s="283"/>
      <c r="T150" s="284"/>
      <c r="AT150" s="285" t="s">
        <v>182</v>
      </c>
      <c r="AU150" s="285" t="s">
        <v>92</v>
      </c>
      <c r="AV150" s="13" t="s">
        <v>90</v>
      </c>
      <c r="AW150" s="13" t="s">
        <v>44</v>
      </c>
      <c r="AX150" s="13" t="s">
        <v>82</v>
      </c>
      <c r="AY150" s="285" t="s">
        <v>157</v>
      </c>
    </row>
    <row r="151" s="11" customFormat="1">
      <c r="B151" s="237"/>
      <c r="C151" s="238"/>
      <c r="D151" s="234" t="s">
        <v>182</v>
      </c>
      <c r="E151" s="239" t="s">
        <v>80</v>
      </c>
      <c r="F151" s="240" t="s">
        <v>1774</v>
      </c>
      <c r="G151" s="238"/>
      <c r="H151" s="241">
        <v>300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182</v>
      </c>
      <c r="AU151" s="247" t="s">
        <v>92</v>
      </c>
      <c r="AV151" s="11" t="s">
        <v>92</v>
      </c>
      <c r="AW151" s="11" t="s">
        <v>44</v>
      </c>
      <c r="AX151" s="11" t="s">
        <v>82</v>
      </c>
      <c r="AY151" s="247" t="s">
        <v>157</v>
      </c>
    </row>
    <row r="152" s="11" customFormat="1">
      <c r="B152" s="237"/>
      <c r="C152" s="238"/>
      <c r="D152" s="234" t="s">
        <v>182</v>
      </c>
      <c r="E152" s="239" t="s">
        <v>80</v>
      </c>
      <c r="F152" s="240" t="s">
        <v>1775</v>
      </c>
      <c r="G152" s="238"/>
      <c r="H152" s="241">
        <v>120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182</v>
      </c>
      <c r="AU152" s="247" t="s">
        <v>92</v>
      </c>
      <c r="AV152" s="11" t="s">
        <v>92</v>
      </c>
      <c r="AW152" s="11" t="s">
        <v>44</v>
      </c>
      <c r="AX152" s="11" t="s">
        <v>82</v>
      </c>
      <c r="AY152" s="247" t="s">
        <v>157</v>
      </c>
    </row>
    <row r="153" s="11" customFormat="1">
      <c r="B153" s="237"/>
      <c r="C153" s="238"/>
      <c r="D153" s="234" t="s">
        <v>182</v>
      </c>
      <c r="E153" s="239" t="s">
        <v>80</v>
      </c>
      <c r="F153" s="240" t="s">
        <v>1772</v>
      </c>
      <c r="G153" s="238"/>
      <c r="H153" s="241">
        <v>80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182</v>
      </c>
      <c r="AU153" s="247" t="s">
        <v>92</v>
      </c>
      <c r="AV153" s="11" t="s">
        <v>92</v>
      </c>
      <c r="AW153" s="11" t="s">
        <v>44</v>
      </c>
      <c r="AX153" s="11" t="s">
        <v>82</v>
      </c>
      <c r="AY153" s="247" t="s">
        <v>157</v>
      </c>
    </row>
    <row r="154" s="13" customFormat="1">
      <c r="B154" s="276"/>
      <c r="C154" s="277"/>
      <c r="D154" s="234" t="s">
        <v>182</v>
      </c>
      <c r="E154" s="278" t="s">
        <v>80</v>
      </c>
      <c r="F154" s="279" t="s">
        <v>1411</v>
      </c>
      <c r="G154" s="277"/>
      <c r="H154" s="278" t="s">
        <v>80</v>
      </c>
      <c r="I154" s="280"/>
      <c r="J154" s="277"/>
      <c r="K154" s="277"/>
      <c r="L154" s="281"/>
      <c r="M154" s="282"/>
      <c r="N154" s="283"/>
      <c r="O154" s="283"/>
      <c r="P154" s="283"/>
      <c r="Q154" s="283"/>
      <c r="R154" s="283"/>
      <c r="S154" s="283"/>
      <c r="T154" s="284"/>
      <c r="AT154" s="285" t="s">
        <v>182</v>
      </c>
      <c r="AU154" s="285" t="s">
        <v>92</v>
      </c>
      <c r="AV154" s="13" t="s">
        <v>90</v>
      </c>
      <c r="AW154" s="13" t="s">
        <v>44</v>
      </c>
      <c r="AX154" s="13" t="s">
        <v>82</v>
      </c>
      <c r="AY154" s="285" t="s">
        <v>157</v>
      </c>
    </row>
    <row r="155" s="11" customFormat="1">
      <c r="B155" s="237"/>
      <c r="C155" s="238"/>
      <c r="D155" s="234" t="s">
        <v>182</v>
      </c>
      <c r="E155" s="239" t="s">
        <v>80</v>
      </c>
      <c r="F155" s="240" t="s">
        <v>1776</v>
      </c>
      <c r="G155" s="238"/>
      <c r="H155" s="241">
        <v>160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182</v>
      </c>
      <c r="AU155" s="247" t="s">
        <v>92</v>
      </c>
      <c r="AV155" s="11" t="s">
        <v>92</v>
      </c>
      <c r="AW155" s="11" t="s">
        <v>44</v>
      </c>
      <c r="AX155" s="11" t="s">
        <v>82</v>
      </c>
      <c r="AY155" s="247" t="s">
        <v>157</v>
      </c>
    </row>
    <row r="156" s="11" customFormat="1">
      <c r="B156" s="237"/>
      <c r="C156" s="238"/>
      <c r="D156" s="234" t="s">
        <v>182</v>
      </c>
      <c r="E156" s="239" t="s">
        <v>80</v>
      </c>
      <c r="F156" s="240" t="s">
        <v>1777</v>
      </c>
      <c r="G156" s="238"/>
      <c r="H156" s="241">
        <v>84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182</v>
      </c>
      <c r="AU156" s="247" t="s">
        <v>92</v>
      </c>
      <c r="AV156" s="11" t="s">
        <v>92</v>
      </c>
      <c r="AW156" s="11" t="s">
        <v>44</v>
      </c>
      <c r="AX156" s="11" t="s">
        <v>82</v>
      </c>
      <c r="AY156" s="247" t="s">
        <v>157</v>
      </c>
    </row>
    <row r="157" s="12" customFormat="1">
      <c r="B157" s="248"/>
      <c r="C157" s="249"/>
      <c r="D157" s="234" t="s">
        <v>182</v>
      </c>
      <c r="E157" s="250" t="s">
        <v>80</v>
      </c>
      <c r="F157" s="251" t="s">
        <v>183</v>
      </c>
      <c r="G157" s="249"/>
      <c r="H157" s="252">
        <v>744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182</v>
      </c>
      <c r="AU157" s="258" t="s">
        <v>92</v>
      </c>
      <c r="AV157" s="12" t="s">
        <v>177</v>
      </c>
      <c r="AW157" s="12" t="s">
        <v>44</v>
      </c>
      <c r="AX157" s="12" t="s">
        <v>90</v>
      </c>
      <c r="AY157" s="258" t="s">
        <v>157</v>
      </c>
    </row>
    <row r="158" s="1" customFormat="1" ht="16.5" customHeight="1">
      <c r="B158" s="47"/>
      <c r="C158" s="222" t="s">
        <v>9</v>
      </c>
      <c r="D158" s="222" t="s">
        <v>160</v>
      </c>
      <c r="E158" s="223" t="s">
        <v>1778</v>
      </c>
      <c r="F158" s="224" t="s">
        <v>1779</v>
      </c>
      <c r="G158" s="225" t="s">
        <v>281</v>
      </c>
      <c r="H158" s="226">
        <v>13</v>
      </c>
      <c r="I158" s="227"/>
      <c r="J158" s="228">
        <f>ROUND(I158*H158,2)</f>
        <v>0</v>
      </c>
      <c r="K158" s="224" t="s">
        <v>164</v>
      </c>
      <c r="L158" s="73"/>
      <c r="M158" s="229" t="s">
        <v>80</v>
      </c>
      <c r="N158" s="230" t="s">
        <v>52</v>
      </c>
      <c r="O158" s="48"/>
      <c r="P158" s="231">
        <f>O158*H158</f>
        <v>0</v>
      </c>
      <c r="Q158" s="231">
        <v>0.014</v>
      </c>
      <c r="R158" s="231">
        <f>Q158*H158</f>
        <v>0.182</v>
      </c>
      <c r="S158" s="231">
        <v>0</v>
      </c>
      <c r="T158" s="232">
        <f>S158*H158</f>
        <v>0</v>
      </c>
      <c r="AR158" s="24" t="s">
        <v>738</v>
      </c>
      <c r="AT158" s="24" t="s">
        <v>160</v>
      </c>
      <c r="AU158" s="24" t="s">
        <v>92</v>
      </c>
      <c r="AY158" s="24" t="s">
        <v>157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24" t="s">
        <v>90</v>
      </c>
      <c r="BK158" s="233">
        <f>ROUND(I158*H158,2)</f>
        <v>0</v>
      </c>
      <c r="BL158" s="24" t="s">
        <v>738</v>
      </c>
      <c r="BM158" s="24" t="s">
        <v>1780</v>
      </c>
    </row>
    <row r="159" s="11" customFormat="1">
      <c r="B159" s="237"/>
      <c r="C159" s="238"/>
      <c r="D159" s="234" t="s">
        <v>182</v>
      </c>
      <c r="E159" s="239" t="s">
        <v>80</v>
      </c>
      <c r="F159" s="240" t="s">
        <v>1781</v>
      </c>
      <c r="G159" s="238"/>
      <c r="H159" s="241">
        <v>13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182</v>
      </c>
      <c r="AU159" s="247" t="s">
        <v>92</v>
      </c>
      <c r="AV159" s="11" t="s">
        <v>92</v>
      </c>
      <c r="AW159" s="11" t="s">
        <v>44</v>
      </c>
      <c r="AX159" s="11" t="s">
        <v>90</v>
      </c>
      <c r="AY159" s="247" t="s">
        <v>157</v>
      </c>
    </row>
    <row r="160" s="1" customFormat="1" ht="25.5" customHeight="1">
      <c r="B160" s="47"/>
      <c r="C160" s="222" t="s">
        <v>262</v>
      </c>
      <c r="D160" s="222" t="s">
        <v>160</v>
      </c>
      <c r="E160" s="223" t="s">
        <v>1535</v>
      </c>
      <c r="F160" s="224" t="s">
        <v>1536</v>
      </c>
      <c r="G160" s="225" t="s">
        <v>451</v>
      </c>
      <c r="H160" s="226">
        <v>79.659000000000006</v>
      </c>
      <c r="I160" s="227"/>
      <c r="J160" s="228">
        <f>ROUND(I160*H160,2)</f>
        <v>0</v>
      </c>
      <c r="K160" s="224" t="s">
        <v>164</v>
      </c>
      <c r="L160" s="73"/>
      <c r="M160" s="229" t="s">
        <v>80</v>
      </c>
      <c r="N160" s="230" t="s">
        <v>52</v>
      </c>
      <c r="O160" s="48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4" t="s">
        <v>738</v>
      </c>
      <c r="AT160" s="24" t="s">
        <v>160</v>
      </c>
      <c r="AU160" s="24" t="s">
        <v>92</v>
      </c>
      <c r="AY160" s="24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24" t="s">
        <v>90</v>
      </c>
      <c r="BK160" s="233">
        <f>ROUND(I160*H160,2)</f>
        <v>0</v>
      </c>
      <c r="BL160" s="24" t="s">
        <v>738</v>
      </c>
      <c r="BM160" s="24" t="s">
        <v>1782</v>
      </c>
    </row>
    <row r="161" s="13" customFormat="1">
      <c r="B161" s="276"/>
      <c r="C161" s="277"/>
      <c r="D161" s="234" t="s">
        <v>182</v>
      </c>
      <c r="E161" s="278" t="s">
        <v>80</v>
      </c>
      <c r="F161" s="279" t="s">
        <v>1711</v>
      </c>
      <c r="G161" s="277"/>
      <c r="H161" s="278" t="s">
        <v>80</v>
      </c>
      <c r="I161" s="280"/>
      <c r="J161" s="277"/>
      <c r="K161" s="277"/>
      <c r="L161" s="281"/>
      <c r="M161" s="282"/>
      <c r="N161" s="283"/>
      <c r="O161" s="283"/>
      <c r="P161" s="283"/>
      <c r="Q161" s="283"/>
      <c r="R161" s="283"/>
      <c r="S161" s="283"/>
      <c r="T161" s="284"/>
      <c r="AT161" s="285" t="s">
        <v>182</v>
      </c>
      <c r="AU161" s="285" t="s">
        <v>92</v>
      </c>
      <c r="AV161" s="13" t="s">
        <v>90</v>
      </c>
      <c r="AW161" s="13" t="s">
        <v>44</v>
      </c>
      <c r="AX161" s="13" t="s">
        <v>82</v>
      </c>
      <c r="AY161" s="285" t="s">
        <v>157</v>
      </c>
    </row>
    <row r="162" s="11" customFormat="1">
      <c r="B162" s="237"/>
      <c r="C162" s="238"/>
      <c r="D162" s="234" t="s">
        <v>182</v>
      </c>
      <c r="E162" s="239" t="s">
        <v>80</v>
      </c>
      <c r="F162" s="240" t="s">
        <v>1783</v>
      </c>
      <c r="G162" s="238"/>
      <c r="H162" s="241">
        <v>17.010000000000002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182</v>
      </c>
      <c r="AU162" s="247" t="s">
        <v>92</v>
      </c>
      <c r="AV162" s="11" t="s">
        <v>92</v>
      </c>
      <c r="AW162" s="11" t="s">
        <v>44</v>
      </c>
      <c r="AX162" s="11" t="s">
        <v>82</v>
      </c>
      <c r="AY162" s="247" t="s">
        <v>157</v>
      </c>
    </row>
    <row r="163" s="11" customFormat="1">
      <c r="B163" s="237"/>
      <c r="C163" s="238"/>
      <c r="D163" s="234" t="s">
        <v>182</v>
      </c>
      <c r="E163" s="239" t="s">
        <v>80</v>
      </c>
      <c r="F163" s="240" t="s">
        <v>1784</v>
      </c>
      <c r="G163" s="238"/>
      <c r="H163" s="241">
        <v>6.0750000000000002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182</v>
      </c>
      <c r="AU163" s="247" t="s">
        <v>92</v>
      </c>
      <c r="AV163" s="11" t="s">
        <v>92</v>
      </c>
      <c r="AW163" s="11" t="s">
        <v>44</v>
      </c>
      <c r="AX163" s="11" t="s">
        <v>82</v>
      </c>
      <c r="AY163" s="247" t="s">
        <v>157</v>
      </c>
    </row>
    <row r="164" s="11" customFormat="1">
      <c r="B164" s="237"/>
      <c r="C164" s="238"/>
      <c r="D164" s="234" t="s">
        <v>182</v>
      </c>
      <c r="E164" s="239" t="s">
        <v>80</v>
      </c>
      <c r="F164" s="240" t="s">
        <v>1785</v>
      </c>
      <c r="G164" s="238"/>
      <c r="H164" s="241">
        <v>7.0199999999999996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182</v>
      </c>
      <c r="AU164" s="247" t="s">
        <v>92</v>
      </c>
      <c r="AV164" s="11" t="s">
        <v>92</v>
      </c>
      <c r="AW164" s="11" t="s">
        <v>44</v>
      </c>
      <c r="AX164" s="11" t="s">
        <v>82</v>
      </c>
      <c r="AY164" s="247" t="s">
        <v>157</v>
      </c>
    </row>
    <row r="165" s="13" customFormat="1">
      <c r="B165" s="276"/>
      <c r="C165" s="277"/>
      <c r="D165" s="234" t="s">
        <v>182</v>
      </c>
      <c r="E165" s="278" t="s">
        <v>80</v>
      </c>
      <c r="F165" s="279" t="s">
        <v>1411</v>
      </c>
      <c r="G165" s="277"/>
      <c r="H165" s="278" t="s">
        <v>80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182</v>
      </c>
      <c r="AU165" s="285" t="s">
        <v>92</v>
      </c>
      <c r="AV165" s="13" t="s">
        <v>90</v>
      </c>
      <c r="AW165" s="13" t="s">
        <v>44</v>
      </c>
      <c r="AX165" s="13" t="s">
        <v>82</v>
      </c>
      <c r="AY165" s="285" t="s">
        <v>157</v>
      </c>
    </row>
    <row r="166" s="11" customFormat="1">
      <c r="B166" s="237"/>
      <c r="C166" s="238"/>
      <c r="D166" s="234" t="s">
        <v>182</v>
      </c>
      <c r="E166" s="239" t="s">
        <v>80</v>
      </c>
      <c r="F166" s="240" t="s">
        <v>1786</v>
      </c>
      <c r="G166" s="238"/>
      <c r="H166" s="241">
        <v>30.149999999999999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182</v>
      </c>
      <c r="AU166" s="247" t="s">
        <v>92</v>
      </c>
      <c r="AV166" s="11" t="s">
        <v>92</v>
      </c>
      <c r="AW166" s="11" t="s">
        <v>44</v>
      </c>
      <c r="AX166" s="11" t="s">
        <v>82</v>
      </c>
      <c r="AY166" s="247" t="s">
        <v>157</v>
      </c>
    </row>
    <row r="167" s="11" customFormat="1">
      <c r="B167" s="237"/>
      <c r="C167" s="238"/>
      <c r="D167" s="234" t="s">
        <v>182</v>
      </c>
      <c r="E167" s="239" t="s">
        <v>80</v>
      </c>
      <c r="F167" s="240" t="s">
        <v>1787</v>
      </c>
      <c r="G167" s="238"/>
      <c r="H167" s="241">
        <v>19.404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182</v>
      </c>
      <c r="AU167" s="247" t="s">
        <v>92</v>
      </c>
      <c r="AV167" s="11" t="s">
        <v>92</v>
      </c>
      <c r="AW167" s="11" t="s">
        <v>44</v>
      </c>
      <c r="AX167" s="11" t="s">
        <v>82</v>
      </c>
      <c r="AY167" s="247" t="s">
        <v>157</v>
      </c>
    </row>
    <row r="168" s="12" customFormat="1">
      <c r="B168" s="248"/>
      <c r="C168" s="249"/>
      <c r="D168" s="234" t="s">
        <v>182</v>
      </c>
      <c r="E168" s="250" t="s">
        <v>80</v>
      </c>
      <c r="F168" s="251" t="s">
        <v>183</v>
      </c>
      <c r="G168" s="249"/>
      <c r="H168" s="252">
        <v>79.659000000000006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92</v>
      </c>
      <c r="AV168" s="12" t="s">
        <v>177</v>
      </c>
      <c r="AW168" s="12" t="s">
        <v>44</v>
      </c>
      <c r="AX168" s="12" t="s">
        <v>90</v>
      </c>
      <c r="AY168" s="258" t="s">
        <v>157</v>
      </c>
    </row>
    <row r="169" s="1" customFormat="1" ht="38.25" customHeight="1">
      <c r="B169" s="47"/>
      <c r="C169" s="222" t="s">
        <v>268</v>
      </c>
      <c r="D169" s="222" t="s">
        <v>160</v>
      </c>
      <c r="E169" s="223" t="s">
        <v>1541</v>
      </c>
      <c r="F169" s="224" t="s">
        <v>1542</v>
      </c>
      <c r="G169" s="225" t="s">
        <v>451</v>
      </c>
      <c r="H169" s="226">
        <v>65.483999999999995</v>
      </c>
      <c r="I169" s="227"/>
      <c r="J169" s="228">
        <f>ROUND(I169*H169,2)</f>
        <v>0</v>
      </c>
      <c r="K169" s="224" t="s">
        <v>164</v>
      </c>
      <c r="L169" s="73"/>
      <c r="M169" s="229" t="s">
        <v>80</v>
      </c>
      <c r="N169" s="230" t="s">
        <v>52</v>
      </c>
      <c r="O169" s="48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4" t="s">
        <v>177</v>
      </c>
      <c r="AT169" s="24" t="s">
        <v>160</v>
      </c>
      <c r="AU169" s="24" t="s">
        <v>92</v>
      </c>
      <c r="AY169" s="24" t="s">
        <v>157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24" t="s">
        <v>90</v>
      </c>
      <c r="BK169" s="233">
        <f>ROUND(I169*H169,2)</f>
        <v>0</v>
      </c>
      <c r="BL169" s="24" t="s">
        <v>177</v>
      </c>
      <c r="BM169" s="24" t="s">
        <v>1788</v>
      </c>
    </row>
    <row r="170" s="13" customFormat="1">
      <c r="B170" s="276"/>
      <c r="C170" s="277"/>
      <c r="D170" s="234" t="s">
        <v>182</v>
      </c>
      <c r="E170" s="278" t="s">
        <v>80</v>
      </c>
      <c r="F170" s="279" t="s">
        <v>1711</v>
      </c>
      <c r="G170" s="277"/>
      <c r="H170" s="278" t="s">
        <v>80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182</v>
      </c>
      <c r="AU170" s="285" t="s">
        <v>92</v>
      </c>
      <c r="AV170" s="13" t="s">
        <v>90</v>
      </c>
      <c r="AW170" s="13" t="s">
        <v>44</v>
      </c>
      <c r="AX170" s="13" t="s">
        <v>82</v>
      </c>
      <c r="AY170" s="285" t="s">
        <v>157</v>
      </c>
    </row>
    <row r="171" s="11" customFormat="1">
      <c r="B171" s="237"/>
      <c r="C171" s="238"/>
      <c r="D171" s="234" t="s">
        <v>182</v>
      </c>
      <c r="E171" s="239" t="s">
        <v>80</v>
      </c>
      <c r="F171" s="240" t="s">
        <v>1789</v>
      </c>
      <c r="G171" s="238"/>
      <c r="H171" s="241">
        <v>29.295000000000002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182</v>
      </c>
      <c r="AU171" s="247" t="s">
        <v>92</v>
      </c>
      <c r="AV171" s="11" t="s">
        <v>92</v>
      </c>
      <c r="AW171" s="11" t="s">
        <v>44</v>
      </c>
      <c r="AX171" s="11" t="s">
        <v>82</v>
      </c>
      <c r="AY171" s="247" t="s">
        <v>157</v>
      </c>
    </row>
    <row r="172" s="11" customFormat="1">
      <c r="B172" s="237"/>
      <c r="C172" s="238"/>
      <c r="D172" s="234" t="s">
        <v>182</v>
      </c>
      <c r="E172" s="239" t="s">
        <v>80</v>
      </c>
      <c r="F172" s="240" t="s">
        <v>1790</v>
      </c>
      <c r="G172" s="238"/>
      <c r="H172" s="241">
        <v>10.462999999999999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182</v>
      </c>
      <c r="AU172" s="247" t="s">
        <v>92</v>
      </c>
      <c r="AV172" s="11" t="s">
        <v>92</v>
      </c>
      <c r="AW172" s="11" t="s">
        <v>44</v>
      </c>
      <c r="AX172" s="11" t="s">
        <v>82</v>
      </c>
      <c r="AY172" s="247" t="s">
        <v>157</v>
      </c>
    </row>
    <row r="173" s="11" customFormat="1">
      <c r="B173" s="237"/>
      <c r="C173" s="238"/>
      <c r="D173" s="234" t="s">
        <v>182</v>
      </c>
      <c r="E173" s="239" t="s">
        <v>80</v>
      </c>
      <c r="F173" s="240" t="s">
        <v>1791</v>
      </c>
      <c r="G173" s="238"/>
      <c r="H173" s="241">
        <v>5.9800000000000004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182</v>
      </c>
      <c r="AU173" s="247" t="s">
        <v>92</v>
      </c>
      <c r="AV173" s="11" t="s">
        <v>92</v>
      </c>
      <c r="AW173" s="11" t="s">
        <v>44</v>
      </c>
      <c r="AX173" s="11" t="s">
        <v>82</v>
      </c>
      <c r="AY173" s="247" t="s">
        <v>157</v>
      </c>
    </row>
    <row r="174" s="13" customFormat="1">
      <c r="B174" s="276"/>
      <c r="C174" s="277"/>
      <c r="D174" s="234" t="s">
        <v>182</v>
      </c>
      <c r="E174" s="278" t="s">
        <v>80</v>
      </c>
      <c r="F174" s="279" t="s">
        <v>1411</v>
      </c>
      <c r="G174" s="277"/>
      <c r="H174" s="278" t="s">
        <v>80</v>
      </c>
      <c r="I174" s="280"/>
      <c r="J174" s="277"/>
      <c r="K174" s="277"/>
      <c r="L174" s="281"/>
      <c r="M174" s="282"/>
      <c r="N174" s="283"/>
      <c r="O174" s="283"/>
      <c r="P174" s="283"/>
      <c r="Q174" s="283"/>
      <c r="R174" s="283"/>
      <c r="S174" s="283"/>
      <c r="T174" s="284"/>
      <c r="AT174" s="285" t="s">
        <v>182</v>
      </c>
      <c r="AU174" s="285" t="s">
        <v>92</v>
      </c>
      <c r="AV174" s="13" t="s">
        <v>90</v>
      </c>
      <c r="AW174" s="13" t="s">
        <v>44</v>
      </c>
      <c r="AX174" s="13" t="s">
        <v>82</v>
      </c>
      <c r="AY174" s="285" t="s">
        <v>157</v>
      </c>
    </row>
    <row r="175" s="11" customFormat="1">
      <c r="B175" s="237"/>
      <c r="C175" s="238"/>
      <c r="D175" s="234" t="s">
        <v>182</v>
      </c>
      <c r="E175" s="239" t="s">
        <v>80</v>
      </c>
      <c r="F175" s="240" t="s">
        <v>1792</v>
      </c>
      <c r="G175" s="238"/>
      <c r="H175" s="241">
        <v>13.949999999999999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182</v>
      </c>
      <c r="AU175" s="247" t="s">
        <v>92</v>
      </c>
      <c r="AV175" s="11" t="s">
        <v>92</v>
      </c>
      <c r="AW175" s="11" t="s">
        <v>44</v>
      </c>
      <c r="AX175" s="11" t="s">
        <v>82</v>
      </c>
      <c r="AY175" s="247" t="s">
        <v>157</v>
      </c>
    </row>
    <row r="176" s="11" customFormat="1">
      <c r="B176" s="237"/>
      <c r="C176" s="238"/>
      <c r="D176" s="234" t="s">
        <v>182</v>
      </c>
      <c r="E176" s="239" t="s">
        <v>80</v>
      </c>
      <c r="F176" s="240" t="s">
        <v>1793</v>
      </c>
      <c r="G176" s="238"/>
      <c r="H176" s="241">
        <v>5.7960000000000003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182</v>
      </c>
      <c r="AU176" s="247" t="s">
        <v>92</v>
      </c>
      <c r="AV176" s="11" t="s">
        <v>92</v>
      </c>
      <c r="AW176" s="11" t="s">
        <v>44</v>
      </c>
      <c r="AX176" s="11" t="s">
        <v>82</v>
      </c>
      <c r="AY176" s="247" t="s">
        <v>157</v>
      </c>
    </row>
    <row r="177" s="12" customFormat="1">
      <c r="B177" s="248"/>
      <c r="C177" s="249"/>
      <c r="D177" s="234" t="s">
        <v>182</v>
      </c>
      <c r="E177" s="250" t="s">
        <v>80</v>
      </c>
      <c r="F177" s="251" t="s">
        <v>183</v>
      </c>
      <c r="G177" s="249"/>
      <c r="H177" s="252">
        <v>65.483999999999995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92</v>
      </c>
      <c r="AV177" s="12" t="s">
        <v>177</v>
      </c>
      <c r="AW177" s="12" t="s">
        <v>44</v>
      </c>
      <c r="AX177" s="12" t="s">
        <v>90</v>
      </c>
      <c r="AY177" s="258" t="s">
        <v>157</v>
      </c>
    </row>
    <row r="178" s="1" customFormat="1" ht="38.25" customHeight="1">
      <c r="B178" s="47"/>
      <c r="C178" s="222" t="s">
        <v>485</v>
      </c>
      <c r="D178" s="222" t="s">
        <v>160</v>
      </c>
      <c r="E178" s="223" t="s">
        <v>1549</v>
      </c>
      <c r="F178" s="224" t="s">
        <v>1550</v>
      </c>
      <c r="G178" s="225" t="s">
        <v>451</v>
      </c>
      <c r="H178" s="226">
        <v>1244.1869999999999</v>
      </c>
      <c r="I178" s="227"/>
      <c r="J178" s="228">
        <f>ROUND(I178*H178,2)</f>
        <v>0</v>
      </c>
      <c r="K178" s="224" t="s">
        <v>164</v>
      </c>
      <c r="L178" s="73"/>
      <c r="M178" s="229" t="s">
        <v>80</v>
      </c>
      <c r="N178" s="230" t="s">
        <v>52</v>
      </c>
      <c r="O178" s="48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4" t="s">
        <v>738</v>
      </c>
      <c r="AT178" s="24" t="s">
        <v>160</v>
      </c>
      <c r="AU178" s="24" t="s">
        <v>92</v>
      </c>
      <c r="AY178" s="24" t="s">
        <v>157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24" t="s">
        <v>90</v>
      </c>
      <c r="BK178" s="233">
        <f>ROUND(I178*H178,2)</f>
        <v>0</v>
      </c>
      <c r="BL178" s="24" t="s">
        <v>738</v>
      </c>
      <c r="BM178" s="24" t="s">
        <v>1794</v>
      </c>
    </row>
    <row r="179" s="13" customFormat="1">
      <c r="B179" s="276"/>
      <c r="C179" s="277"/>
      <c r="D179" s="234" t="s">
        <v>182</v>
      </c>
      <c r="E179" s="278" t="s">
        <v>80</v>
      </c>
      <c r="F179" s="279" t="s">
        <v>1711</v>
      </c>
      <c r="G179" s="277"/>
      <c r="H179" s="278" t="s">
        <v>80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182</v>
      </c>
      <c r="AU179" s="285" t="s">
        <v>92</v>
      </c>
      <c r="AV179" s="13" t="s">
        <v>90</v>
      </c>
      <c r="AW179" s="13" t="s">
        <v>44</v>
      </c>
      <c r="AX179" s="13" t="s">
        <v>82</v>
      </c>
      <c r="AY179" s="285" t="s">
        <v>157</v>
      </c>
    </row>
    <row r="180" s="11" customFormat="1">
      <c r="B180" s="237"/>
      <c r="C180" s="238"/>
      <c r="D180" s="234" t="s">
        <v>182</v>
      </c>
      <c r="E180" s="239" t="s">
        <v>80</v>
      </c>
      <c r="F180" s="240" t="s">
        <v>1795</v>
      </c>
      <c r="G180" s="238"/>
      <c r="H180" s="241">
        <v>556.60500000000002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182</v>
      </c>
      <c r="AU180" s="247" t="s">
        <v>92</v>
      </c>
      <c r="AV180" s="11" t="s">
        <v>92</v>
      </c>
      <c r="AW180" s="11" t="s">
        <v>44</v>
      </c>
      <c r="AX180" s="11" t="s">
        <v>82</v>
      </c>
      <c r="AY180" s="247" t="s">
        <v>157</v>
      </c>
    </row>
    <row r="181" s="11" customFormat="1">
      <c r="B181" s="237"/>
      <c r="C181" s="238"/>
      <c r="D181" s="234" t="s">
        <v>182</v>
      </c>
      <c r="E181" s="239" t="s">
        <v>80</v>
      </c>
      <c r="F181" s="240" t="s">
        <v>1796</v>
      </c>
      <c r="G181" s="238"/>
      <c r="H181" s="241">
        <v>198.78800000000001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182</v>
      </c>
      <c r="AU181" s="247" t="s">
        <v>92</v>
      </c>
      <c r="AV181" s="11" t="s">
        <v>92</v>
      </c>
      <c r="AW181" s="11" t="s">
        <v>44</v>
      </c>
      <c r="AX181" s="11" t="s">
        <v>82</v>
      </c>
      <c r="AY181" s="247" t="s">
        <v>157</v>
      </c>
    </row>
    <row r="182" s="11" customFormat="1">
      <c r="B182" s="237"/>
      <c r="C182" s="238"/>
      <c r="D182" s="234" t="s">
        <v>182</v>
      </c>
      <c r="E182" s="239" t="s">
        <v>80</v>
      </c>
      <c r="F182" s="240" t="s">
        <v>1797</v>
      </c>
      <c r="G182" s="238"/>
      <c r="H182" s="241">
        <v>113.62000000000001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182</v>
      </c>
      <c r="AU182" s="247" t="s">
        <v>92</v>
      </c>
      <c r="AV182" s="11" t="s">
        <v>92</v>
      </c>
      <c r="AW182" s="11" t="s">
        <v>44</v>
      </c>
      <c r="AX182" s="11" t="s">
        <v>82</v>
      </c>
      <c r="AY182" s="247" t="s">
        <v>157</v>
      </c>
    </row>
    <row r="183" s="13" customFormat="1">
      <c r="B183" s="276"/>
      <c r="C183" s="277"/>
      <c r="D183" s="234" t="s">
        <v>182</v>
      </c>
      <c r="E183" s="278" t="s">
        <v>80</v>
      </c>
      <c r="F183" s="279" t="s">
        <v>1411</v>
      </c>
      <c r="G183" s="277"/>
      <c r="H183" s="278" t="s">
        <v>80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182</v>
      </c>
      <c r="AU183" s="285" t="s">
        <v>92</v>
      </c>
      <c r="AV183" s="13" t="s">
        <v>90</v>
      </c>
      <c r="AW183" s="13" t="s">
        <v>44</v>
      </c>
      <c r="AX183" s="13" t="s">
        <v>82</v>
      </c>
      <c r="AY183" s="285" t="s">
        <v>157</v>
      </c>
    </row>
    <row r="184" s="11" customFormat="1">
      <c r="B184" s="237"/>
      <c r="C184" s="238"/>
      <c r="D184" s="234" t="s">
        <v>182</v>
      </c>
      <c r="E184" s="239" t="s">
        <v>80</v>
      </c>
      <c r="F184" s="240" t="s">
        <v>1798</v>
      </c>
      <c r="G184" s="238"/>
      <c r="H184" s="241">
        <v>265.05000000000001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182</v>
      </c>
      <c r="AU184" s="247" t="s">
        <v>92</v>
      </c>
      <c r="AV184" s="11" t="s">
        <v>92</v>
      </c>
      <c r="AW184" s="11" t="s">
        <v>44</v>
      </c>
      <c r="AX184" s="11" t="s">
        <v>82</v>
      </c>
      <c r="AY184" s="247" t="s">
        <v>157</v>
      </c>
    </row>
    <row r="185" s="11" customFormat="1">
      <c r="B185" s="237"/>
      <c r="C185" s="238"/>
      <c r="D185" s="234" t="s">
        <v>182</v>
      </c>
      <c r="E185" s="239" t="s">
        <v>80</v>
      </c>
      <c r="F185" s="240" t="s">
        <v>1799</v>
      </c>
      <c r="G185" s="238"/>
      <c r="H185" s="241">
        <v>110.124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182</v>
      </c>
      <c r="AU185" s="247" t="s">
        <v>92</v>
      </c>
      <c r="AV185" s="11" t="s">
        <v>92</v>
      </c>
      <c r="AW185" s="11" t="s">
        <v>44</v>
      </c>
      <c r="AX185" s="11" t="s">
        <v>82</v>
      </c>
      <c r="AY185" s="247" t="s">
        <v>157</v>
      </c>
    </row>
    <row r="186" s="12" customFormat="1">
      <c r="B186" s="248"/>
      <c r="C186" s="249"/>
      <c r="D186" s="234" t="s">
        <v>182</v>
      </c>
      <c r="E186" s="250" t="s">
        <v>80</v>
      </c>
      <c r="F186" s="251" t="s">
        <v>183</v>
      </c>
      <c r="G186" s="249"/>
      <c r="H186" s="252">
        <v>1244.1869999999999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182</v>
      </c>
      <c r="AU186" s="258" t="s">
        <v>92</v>
      </c>
      <c r="AV186" s="12" t="s">
        <v>177</v>
      </c>
      <c r="AW186" s="12" t="s">
        <v>44</v>
      </c>
      <c r="AX186" s="12" t="s">
        <v>90</v>
      </c>
      <c r="AY186" s="258" t="s">
        <v>157</v>
      </c>
    </row>
    <row r="187" s="1" customFormat="1" ht="16.5" customHeight="1">
      <c r="B187" s="47"/>
      <c r="C187" s="222" t="s">
        <v>497</v>
      </c>
      <c r="D187" s="222" t="s">
        <v>160</v>
      </c>
      <c r="E187" s="223" t="s">
        <v>1800</v>
      </c>
      <c r="F187" s="224" t="s">
        <v>1801</v>
      </c>
      <c r="G187" s="225" t="s">
        <v>998</v>
      </c>
      <c r="H187" s="226">
        <v>1</v>
      </c>
      <c r="I187" s="227"/>
      <c r="J187" s="228">
        <f>ROUND(I187*H187,2)</f>
        <v>0</v>
      </c>
      <c r="K187" s="224" t="s">
        <v>80</v>
      </c>
      <c r="L187" s="73"/>
      <c r="M187" s="229" t="s">
        <v>80</v>
      </c>
      <c r="N187" s="230" t="s">
        <v>52</v>
      </c>
      <c r="O187" s="48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AR187" s="24" t="s">
        <v>738</v>
      </c>
      <c r="AT187" s="24" t="s">
        <v>160</v>
      </c>
      <c r="AU187" s="24" t="s">
        <v>92</v>
      </c>
      <c r="AY187" s="24" t="s">
        <v>157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24" t="s">
        <v>90</v>
      </c>
      <c r="BK187" s="233">
        <f>ROUND(I187*H187,2)</f>
        <v>0</v>
      </c>
      <c r="BL187" s="24" t="s">
        <v>738</v>
      </c>
      <c r="BM187" s="24" t="s">
        <v>1802</v>
      </c>
    </row>
    <row r="188" s="10" customFormat="1" ht="37.44001" customHeight="1">
      <c r="B188" s="206"/>
      <c r="C188" s="207"/>
      <c r="D188" s="208" t="s">
        <v>81</v>
      </c>
      <c r="E188" s="209" t="s">
        <v>154</v>
      </c>
      <c r="F188" s="209" t="s">
        <v>155</v>
      </c>
      <c r="G188" s="207"/>
      <c r="H188" s="207"/>
      <c r="I188" s="210"/>
      <c r="J188" s="211">
        <f>BK188</f>
        <v>0</v>
      </c>
      <c r="K188" s="207"/>
      <c r="L188" s="212"/>
      <c r="M188" s="213"/>
      <c r="N188" s="214"/>
      <c r="O188" s="214"/>
      <c r="P188" s="215">
        <f>P189+P191</f>
        <v>0</v>
      </c>
      <c r="Q188" s="214"/>
      <c r="R188" s="215">
        <f>R189+R191</f>
        <v>0</v>
      </c>
      <c r="S188" s="214"/>
      <c r="T188" s="216">
        <f>T189+T191</f>
        <v>0</v>
      </c>
      <c r="AR188" s="217" t="s">
        <v>156</v>
      </c>
      <c r="AT188" s="218" t="s">
        <v>81</v>
      </c>
      <c r="AU188" s="218" t="s">
        <v>82</v>
      </c>
      <c r="AY188" s="217" t="s">
        <v>157</v>
      </c>
      <c r="BK188" s="219">
        <f>BK189+BK191</f>
        <v>0</v>
      </c>
    </row>
    <row r="189" s="10" customFormat="1" ht="19.92" customHeight="1">
      <c r="B189" s="206"/>
      <c r="C189" s="207"/>
      <c r="D189" s="208" t="s">
        <v>81</v>
      </c>
      <c r="E189" s="220" t="s">
        <v>158</v>
      </c>
      <c r="F189" s="220" t="s">
        <v>159</v>
      </c>
      <c r="G189" s="207"/>
      <c r="H189" s="207"/>
      <c r="I189" s="210"/>
      <c r="J189" s="221">
        <f>BK189</f>
        <v>0</v>
      </c>
      <c r="K189" s="207"/>
      <c r="L189" s="212"/>
      <c r="M189" s="213"/>
      <c r="N189" s="214"/>
      <c r="O189" s="214"/>
      <c r="P189" s="215">
        <f>P190</f>
        <v>0</v>
      </c>
      <c r="Q189" s="214"/>
      <c r="R189" s="215">
        <f>R190</f>
        <v>0</v>
      </c>
      <c r="S189" s="214"/>
      <c r="T189" s="216">
        <f>T190</f>
        <v>0</v>
      </c>
      <c r="AR189" s="217" t="s">
        <v>156</v>
      </c>
      <c r="AT189" s="218" t="s">
        <v>81</v>
      </c>
      <c r="AU189" s="218" t="s">
        <v>90</v>
      </c>
      <c r="AY189" s="217" t="s">
        <v>157</v>
      </c>
      <c r="BK189" s="219">
        <f>BK190</f>
        <v>0</v>
      </c>
    </row>
    <row r="190" s="1" customFormat="1" ht="16.5" customHeight="1">
      <c r="B190" s="47"/>
      <c r="C190" s="222" t="s">
        <v>502</v>
      </c>
      <c r="D190" s="222" t="s">
        <v>160</v>
      </c>
      <c r="E190" s="223" t="s">
        <v>169</v>
      </c>
      <c r="F190" s="224" t="s">
        <v>1556</v>
      </c>
      <c r="G190" s="225" t="s">
        <v>1557</v>
      </c>
      <c r="H190" s="226">
        <v>1</v>
      </c>
      <c r="I190" s="227"/>
      <c r="J190" s="228">
        <f>ROUND(I190*H190,2)</f>
        <v>0</v>
      </c>
      <c r="K190" s="224" t="s">
        <v>164</v>
      </c>
      <c r="L190" s="73"/>
      <c r="M190" s="229" t="s">
        <v>80</v>
      </c>
      <c r="N190" s="230" t="s">
        <v>52</v>
      </c>
      <c r="O190" s="48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AR190" s="24" t="s">
        <v>165</v>
      </c>
      <c r="AT190" s="24" t="s">
        <v>160</v>
      </c>
      <c r="AU190" s="24" t="s">
        <v>92</v>
      </c>
      <c r="AY190" s="24" t="s">
        <v>157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24" t="s">
        <v>90</v>
      </c>
      <c r="BK190" s="233">
        <f>ROUND(I190*H190,2)</f>
        <v>0</v>
      </c>
      <c r="BL190" s="24" t="s">
        <v>165</v>
      </c>
      <c r="BM190" s="24" t="s">
        <v>1803</v>
      </c>
    </row>
    <row r="191" s="10" customFormat="1" ht="29.88" customHeight="1">
      <c r="B191" s="206"/>
      <c r="C191" s="207"/>
      <c r="D191" s="208" t="s">
        <v>81</v>
      </c>
      <c r="E191" s="220" t="s">
        <v>266</v>
      </c>
      <c r="F191" s="220" t="s">
        <v>267</v>
      </c>
      <c r="G191" s="207"/>
      <c r="H191" s="207"/>
      <c r="I191" s="210"/>
      <c r="J191" s="221">
        <f>BK191</f>
        <v>0</v>
      </c>
      <c r="K191" s="207"/>
      <c r="L191" s="212"/>
      <c r="M191" s="213"/>
      <c r="N191" s="214"/>
      <c r="O191" s="214"/>
      <c r="P191" s="215">
        <f>P192</f>
        <v>0</v>
      </c>
      <c r="Q191" s="214"/>
      <c r="R191" s="215">
        <f>R192</f>
        <v>0</v>
      </c>
      <c r="S191" s="214"/>
      <c r="T191" s="216">
        <f>T192</f>
        <v>0</v>
      </c>
      <c r="AR191" s="217" t="s">
        <v>156</v>
      </c>
      <c r="AT191" s="218" t="s">
        <v>81</v>
      </c>
      <c r="AU191" s="218" t="s">
        <v>90</v>
      </c>
      <c r="AY191" s="217" t="s">
        <v>157</v>
      </c>
      <c r="BK191" s="219">
        <f>BK192</f>
        <v>0</v>
      </c>
    </row>
    <row r="192" s="1" customFormat="1" ht="16.5" customHeight="1">
      <c r="B192" s="47"/>
      <c r="C192" s="222" t="s">
        <v>508</v>
      </c>
      <c r="D192" s="222" t="s">
        <v>160</v>
      </c>
      <c r="E192" s="223" t="s">
        <v>1804</v>
      </c>
      <c r="F192" s="224" t="s">
        <v>1805</v>
      </c>
      <c r="G192" s="225" t="s">
        <v>1557</v>
      </c>
      <c r="H192" s="226">
        <v>1</v>
      </c>
      <c r="I192" s="227"/>
      <c r="J192" s="228">
        <f>ROUND(I192*H192,2)</f>
        <v>0</v>
      </c>
      <c r="K192" s="224" t="s">
        <v>164</v>
      </c>
      <c r="L192" s="73"/>
      <c r="M192" s="229" t="s">
        <v>80</v>
      </c>
      <c r="N192" s="259" t="s">
        <v>52</v>
      </c>
      <c r="O192" s="260"/>
      <c r="P192" s="261">
        <f>O192*H192</f>
        <v>0</v>
      </c>
      <c r="Q192" s="261">
        <v>0</v>
      </c>
      <c r="R192" s="261">
        <f>Q192*H192</f>
        <v>0</v>
      </c>
      <c r="S192" s="261">
        <v>0</v>
      </c>
      <c r="T192" s="262">
        <f>S192*H192</f>
        <v>0</v>
      </c>
      <c r="AR192" s="24" t="s">
        <v>165</v>
      </c>
      <c r="AT192" s="24" t="s">
        <v>160</v>
      </c>
      <c r="AU192" s="24" t="s">
        <v>92</v>
      </c>
      <c r="AY192" s="24" t="s">
        <v>157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24" t="s">
        <v>90</v>
      </c>
      <c r="BK192" s="233">
        <f>ROUND(I192*H192,2)</f>
        <v>0</v>
      </c>
      <c r="BL192" s="24" t="s">
        <v>165</v>
      </c>
      <c r="BM192" s="24" t="s">
        <v>1806</v>
      </c>
    </row>
    <row r="193" s="1" customFormat="1" ht="6.96" customHeight="1">
      <c r="B193" s="68"/>
      <c r="C193" s="69"/>
      <c r="D193" s="69"/>
      <c r="E193" s="69"/>
      <c r="F193" s="69"/>
      <c r="G193" s="69"/>
      <c r="H193" s="69"/>
      <c r="I193" s="167"/>
      <c r="J193" s="69"/>
      <c r="K193" s="69"/>
      <c r="L193" s="73"/>
    </row>
  </sheetData>
  <sheetProtection sheet="1" autoFilter="0" formatColumns="0" formatRows="0" objects="1" scenarios="1" spinCount="100000" saltValue="QoeXZI5PgaOHxN1mDbiwcSn+JZ2S4kxU85aAOlCUPdeFX5BnX/uzs3NhwVxsO6puhde1LCRXfz019RF7TndNUg==" hashValue="xWlC0STC2B86WhAYqFAKo29vBBQCIrl63bDwCY1lu7HcKmLhdHdgCJbBiLlzp/x4CfqUhJnQfzlcDS+Lj80mRw==" algorithmName="SHA-512" password="CC35"/>
  <autoFilter ref="C85:K192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92</v>
      </c>
    </row>
    <row r="4" ht="36.96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B062-Švehlova , oprava mostu č. akce 1022, Praha 15 - vypracování PD a zajištění IČ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1807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20</v>
      </c>
      <c r="E11" s="48"/>
      <c r="F11" s="35" t="s">
        <v>21</v>
      </c>
      <c r="G11" s="48"/>
      <c r="H11" s="48"/>
      <c r="I11" s="147" t="s">
        <v>22</v>
      </c>
      <c r="J11" s="35" t="s">
        <v>80</v>
      </c>
      <c r="K11" s="52"/>
    </row>
    <row r="12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8. 10. 2018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32</v>
      </c>
      <c r="E14" s="48"/>
      <c r="F14" s="48"/>
      <c r="G14" s="48"/>
      <c r="H14" s="48"/>
      <c r="I14" s="147" t="s">
        <v>33</v>
      </c>
      <c r="J14" s="35" t="s">
        <v>34</v>
      </c>
      <c r="K14" s="52"/>
    </row>
    <row r="15" s="1" customFormat="1" ht="18" customHeight="1">
      <c r="B15" s="47"/>
      <c r="C15" s="48"/>
      <c r="D15" s="48"/>
      <c r="E15" s="35" t="s">
        <v>35</v>
      </c>
      <c r="F15" s="48"/>
      <c r="G15" s="48"/>
      <c r="H15" s="48"/>
      <c r="I15" s="147" t="s">
        <v>36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38</v>
      </c>
      <c r="E17" s="48"/>
      <c r="F17" s="48"/>
      <c r="G17" s="48"/>
      <c r="H17" s="48"/>
      <c r="I17" s="147" t="s">
        <v>33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36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40</v>
      </c>
      <c r="E20" s="48"/>
      <c r="F20" s="48"/>
      <c r="G20" s="48"/>
      <c r="H20" s="48"/>
      <c r="I20" s="147" t="s">
        <v>33</v>
      </c>
      <c r="J20" s="35" t="s">
        <v>41</v>
      </c>
      <c r="K20" s="52"/>
    </row>
    <row r="21" s="1" customFormat="1" ht="18" customHeight="1">
      <c r="B21" s="47"/>
      <c r="C21" s="48"/>
      <c r="D21" s="48"/>
      <c r="E21" s="35" t="s">
        <v>42</v>
      </c>
      <c r="F21" s="48"/>
      <c r="G21" s="48"/>
      <c r="H21" s="48"/>
      <c r="I21" s="147" t="s">
        <v>36</v>
      </c>
      <c r="J21" s="35" t="s">
        <v>43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45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80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47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49</v>
      </c>
      <c r="G29" s="48"/>
      <c r="H29" s="48"/>
      <c r="I29" s="157" t="s">
        <v>48</v>
      </c>
      <c r="J29" s="53" t="s">
        <v>50</v>
      </c>
      <c r="K29" s="52"/>
    </row>
    <row r="30" s="1" customFormat="1" ht="14.4" customHeight="1">
      <c r="B30" s="47"/>
      <c r="C30" s="48"/>
      <c r="D30" s="56" t="s">
        <v>51</v>
      </c>
      <c r="E30" s="56" t="s">
        <v>52</v>
      </c>
      <c r="F30" s="158">
        <f>ROUND(SUM(BE81:BE174), 2)</f>
        <v>0</v>
      </c>
      <c r="G30" s="48"/>
      <c r="H30" s="48"/>
      <c r="I30" s="159">
        <v>0.20999999999999999</v>
      </c>
      <c r="J30" s="158">
        <f>ROUND(ROUND((SUM(BE81:BE174)), 2)*I30, 2)</f>
        <v>0</v>
      </c>
      <c r="K30" s="52"/>
    </row>
    <row r="31" s="1" customFormat="1" ht="14.4" customHeight="1">
      <c r="B31" s="47"/>
      <c r="C31" s="48"/>
      <c r="D31" s="48"/>
      <c r="E31" s="56" t="s">
        <v>53</v>
      </c>
      <c r="F31" s="158">
        <f>ROUND(SUM(BF81:BF174), 2)</f>
        <v>0</v>
      </c>
      <c r="G31" s="48"/>
      <c r="H31" s="48"/>
      <c r="I31" s="159">
        <v>0.14999999999999999</v>
      </c>
      <c r="J31" s="158">
        <f>ROUND(ROUND((SUM(BF81:BF174)),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54</v>
      </c>
      <c r="F32" s="158">
        <f>ROUND(SUM(BG81:BG174),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55</v>
      </c>
      <c r="F33" s="158">
        <f>ROUND(SUM(BH81:BH174),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56</v>
      </c>
      <c r="F34" s="158">
        <f>ROUND(SUM(BI81:BI174),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57</v>
      </c>
      <c r="E36" s="99"/>
      <c r="F36" s="99"/>
      <c r="G36" s="162" t="s">
        <v>58</v>
      </c>
      <c r="H36" s="163" t="s">
        <v>59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B062-Švehlova , oprava mostu č. akce 1022, Praha 15 - vypracování PD a zajištění IČ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451 - Přeložka trasy optických kabelů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24</v>
      </c>
      <c r="D49" s="48"/>
      <c r="E49" s="48"/>
      <c r="F49" s="35" t="str">
        <f>F12</f>
        <v>Praha</v>
      </c>
      <c r="G49" s="48"/>
      <c r="H49" s="48"/>
      <c r="I49" s="147" t="s">
        <v>26</v>
      </c>
      <c r="J49" s="148" t="str">
        <f>IF(J12="","",J12)</f>
        <v>8. 10. 2018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32</v>
      </c>
      <c r="D51" s="48"/>
      <c r="E51" s="48"/>
      <c r="F51" s="35" t="str">
        <f>E15</f>
        <v>TSK hl. m. Prahy, a.s.</v>
      </c>
      <c r="G51" s="48"/>
      <c r="H51" s="48"/>
      <c r="I51" s="147" t="s">
        <v>40</v>
      </c>
      <c r="J51" s="45" t="str">
        <f>E21</f>
        <v>Pontex, spol. s r.o.</v>
      </c>
      <c r="K51" s="52"/>
    </row>
    <row r="52" s="1" customFormat="1" ht="14.4" customHeight="1">
      <c r="B52" s="47"/>
      <c r="C52" s="40" t="s">
        <v>38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132</v>
      </c>
    </row>
    <row r="57" s="7" customFormat="1" ht="24.96" customHeight="1">
      <c r="B57" s="178"/>
      <c r="C57" s="179"/>
      <c r="D57" s="180" t="s">
        <v>273</v>
      </c>
      <c r="E57" s="181"/>
      <c r="F57" s="181"/>
      <c r="G57" s="181"/>
      <c r="H57" s="181"/>
      <c r="I57" s="182"/>
      <c r="J57" s="183">
        <f>J82</f>
        <v>0</v>
      </c>
      <c r="K57" s="184"/>
    </row>
    <row r="58" s="8" customFormat="1" ht="19.92" customHeight="1">
      <c r="B58" s="185"/>
      <c r="C58" s="186"/>
      <c r="D58" s="187" t="s">
        <v>274</v>
      </c>
      <c r="E58" s="188"/>
      <c r="F58" s="188"/>
      <c r="G58" s="188"/>
      <c r="H58" s="188"/>
      <c r="I58" s="189"/>
      <c r="J58" s="190">
        <f>J83</f>
        <v>0</v>
      </c>
      <c r="K58" s="191"/>
    </row>
    <row r="59" s="7" customFormat="1" ht="24.96" customHeight="1">
      <c r="B59" s="178"/>
      <c r="C59" s="179"/>
      <c r="D59" s="180" t="s">
        <v>367</v>
      </c>
      <c r="E59" s="181"/>
      <c r="F59" s="181"/>
      <c r="G59" s="181"/>
      <c r="H59" s="181"/>
      <c r="I59" s="182"/>
      <c r="J59" s="183">
        <f>J88</f>
        <v>0</v>
      </c>
      <c r="K59" s="184"/>
    </row>
    <row r="60" s="8" customFormat="1" ht="19.92" customHeight="1">
      <c r="B60" s="185"/>
      <c r="C60" s="186"/>
      <c r="D60" s="187" t="s">
        <v>1408</v>
      </c>
      <c r="E60" s="188"/>
      <c r="F60" s="188"/>
      <c r="G60" s="188"/>
      <c r="H60" s="188"/>
      <c r="I60" s="189"/>
      <c r="J60" s="190">
        <f>J89</f>
        <v>0</v>
      </c>
      <c r="K60" s="191"/>
    </row>
    <row r="61" s="8" customFormat="1" ht="19.92" customHeight="1">
      <c r="B61" s="185"/>
      <c r="C61" s="186"/>
      <c r="D61" s="187" t="s">
        <v>1409</v>
      </c>
      <c r="E61" s="188"/>
      <c r="F61" s="188"/>
      <c r="G61" s="188"/>
      <c r="H61" s="188"/>
      <c r="I61" s="189"/>
      <c r="J61" s="190">
        <f>J151</f>
        <v>0</v>
      </c>
      <c r="K61" s="191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140</v>
      </c>
      <c r="D68" s="75"/>
      <c r="E68" s="75"/>
      <c r="F68" s="75"/>
      <c r="G68" s="75"/>
      <c r="H68" s="75"/>
      <c r="I68" s="192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92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92"/>
      <c r="J70" s="75"/>
      <c r="K70" s="75"/>
      <c r="L70" s="73"/>
    </row>
    <row r="71" s="1" customFormat="1" ht="16.5" customHeight="1">
      <c r="B71" s="47"/>
      <c r="C71" s="75"/>
      <c r="D71" s="75"/>
      <c r="E71" s="193" t="str">
        <f>E7</f>
        <v>B062-Švehlova , oprava mostu č. akce 1022, Praha 15 - vypracování PD a zajištění IČ</v>
      </c>
      <c r="F71" s="77"/>
      <c r="G71" s="77"/>
      <c r="H71" s="77"/>
      <c r="I71" s="192"/>
      <c r="J71" s="75"/>
      <c r="K71" s="75"/>
      <c r="L71" s="73"/>
    </row>
    <row r="72" s="1" customFormat="1" ht="14.4" customHeight="1">
      <c r="B72" s="47"/>
      <c r="C72" s="77" t="s">
        <v>126</v>
      </c>
      <c r="D72" s="75"/>
      <c r="E72" s="75"/>
      <c r="F72" s="75"/>
      <c r="G72" s="75"/>
      <c r="H72" s="75"/>
      <c r="I72" s="192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451 - Přeložka trasy optických kabelů</v>
      </c>
      <c r="F73" s="75"/>
      <c r="G73" s="75"/>
      <c r="H73" s="75"/>
      <c r="I73" s="192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="1" customFormat="1" ht="18" customHeight="1">
      <c r="B75" s="47"/>
      <c r="C75" s="77" t="s">
        <v>24</v>
      </c>
      <c r="D75" s="75"/>
      <c r="E75" s="75"/>
      <c r="F75" s="194" t="str">
        <f>F12</f>
        <v>Praha</v>
      </c>
      <c r="G75" s="75"/>
      <c r="H75" s="75"/>
      <c r="I75" s="195" t="s">
        <v>26</v>
      </c>
      <c r="J75" s="86" t="str">
        <f>IF(J12="","",J12)</f>
        <v>8. 10. 2018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92"/>
      <c r="J76" s="75"/>
      <c r="K76" s="75"/>
      <c r="L76" s="73"/>
    </row>
    <row r="77" s="1" customFormat="1">
      <c r="B77" s="47"/>
      <c r="C77" s="77" t="s">
        <v>32</v>
      </c>
      <c r="D77" s="75"/>
      <c r="E77" s="75"/>
      <c r="F77" s="194" t="str">
        <f>E15</f>
        <v>TSK hl. m. Prahy, a.s.</v>
      </c>
      <c r="G77" s="75"/>
      <c r="H77" s="75"/>
      <c r="I77" s="195" t="s">
        <v>40</v>
      </c>
      <c r="J77" s="194" t="str">
        <f>E21</f>
        <v>Pontex, spol. s r.o.</v>
      </c>
      <c r="K77" s="75"/>
      <c r="L77" s="73"/>
    </row>
    <row r="78" s="1" customFormat="1" ht="14.4" customHeight="1">
      <c r="B78" s="47"/>
      <c r="C78" s="77" t="s">
        <v>38</v>
      </c>
      <c r="D78" s="75"/>
      <c r="E78" s="75"/>
      <c r="F78" s="194" t="str">
        <f>IF(E18="","",E18)</f>
        <v/>
      </c>
      <c r="G78" s="75"/>
      <c r="H78" s="75"/>
      <c r="I78" s="192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="9" customFormat="1" ht="29.28" customHeight="1">
      <c r="B80" s="196"/>
      <c r="C80" s="197" t="s">
        <v>141</v>
      </c>
      <c r="D80" s="198" t="s">
        <v>66</v>
      </c>
      <c r="E80" s="198" t="s">
        <v>62</v>
      </c>
      <c r="F80" s="198" t="s">
        <v>142</v>
      </c>
      <c r="G80" s="198" t="s">
        <v>143</v>
      </c>
      <c r="H80" s="198" t="s">
        <v>144</v>
      </c>
      <c r="I80" s="199" t="s">
        <v>145</v>
      </c>
      <c r="J80" s="198" t="s">
        <v>130</v>
      </c>
      <c r="K80" s="200" t="s">
        <v>146</v>
      </c>
      <c r="L80" s="201"/>
      <c r="M80" s="103" t="s">
        <v>147</v>
      </c>
      <c r="N80" s="104" t="s">
        <v>51</v>
      </c>
      <c r="O80" s="104" t="s">
        <v>148</v>
      </c>
      <c r="P80" s="104" t="s">
        <v>149</v>
      </c>
      <c r="Q80" s="104" t="s">
        <v>150</v>
      </c>
      <c r="R80" s="104" t="s">
        <v>151</v>
      </c>
      <c r="S80" s="104" t="s">
        <v>152</v>
      </c>
      <c r="T80" s="105" t="s">
        <v>153</v>
      </c>
    </row>
    <row r="81" s="1" customFormat="1" ht="29.28" customHeight="1">
      <c r="B81" s="47"/>
      <c r="C81" s="109" t="s">
        <v>131</v>
      </c>
      <c r="D81" s="75"/>
      <c r="E81" s="75"/>
      <c r="F81" s="75"/>
      <c r="G81" s="75"/>
      <c r="H81" s="75"/>
      <c r="I81" s="192"/>
      <c r="J81" s="202">
        <f>BK81</f>
        <v>0</v>
      </c>
      <c r="K81" s="75"/>
      <c r="L81" s="73"/>
      <c r="M81" s="106"/>
      <c r="N81" s="107"/>
      <c r="O81" s="107"/>
      <c r="P81" s="203">
        <f>P82+P88</f>
        <v>0</v>
      </c>
      <c r="Q81" s="107"/>
      <c r="R81" s="203">
        <f>R82+R88</f>
        <v>4.5651600000000006</v>
      </c>
      <c r="S81" s="107"/>
      <c r="T81" s="204">
        <f>T82+T88</f>
        <v>0</v>
      </c>
      <c r="AT81" s="24" t="s">
        <v>81</v>
      </c>
      <c r="AU81" s="24" t="s">
        <v>132</v>
      </c>
      <c r="BK81" s="205">
        <f>BK82+BK88</f>
        <v>0</v>
      </c>
    </row>
    <row r="82" s="10" customFormat="1" ht="37.44001" customHeight="1">
      <c r="B82" s="206"/>
      <c r="C82" s="207"/>
      <c r="D82" s="208" t="s">
        <v>81</v>
      </c>
      <c r="E82" s="209" t="s">
        <v>276</v>
      </c>
      <c r="F82" s="209" t="s">
        <v>277</v>
      </c>
      <c r="G82" s="207"/>
      <c r="H82" s="207"/>
      <c r="I82" s="210"/>
      <c r="J82" s="211">
        <f>BK82</f>
        <v>0</v>
      </c>
      <c r="K82" s="207"/>
      <c r="L82" s="212"/>
      <c r="M82" s="213"/>
      <c r="N82" s="214"/>
      <c r="O82" s="214"/>
      <c r="P82" s="215">
        <f>P83</f>
        <v>0</v>
      </c>
      <c r="Q82" s="214"/>
      <c r="R82" s="215">
        <f>R83</f>
        <v>0</v>
      </c>
      <c r="S82" s="214"/>
      <c r="T82" s="216">
        <f>T83</f>
        <v>0</v>
      </c>
      <c r="AR82" s="217" t="s">
        <v>90</v>
      </c>
      <c r="AT82" s="218" t="s">
        <v>81</v>
      </c>
      <c r="AU82" s="218" t="s">
        <v>82</v>
      </c>
      <c r="AY82" s="217" t="s">
        <v>157</v>
      </c>
      <c r="BK82" s="219">
        <f>BK83</f>
        <v>0</v>
      </c>
    </row>
    <row r="83" s="10" customFormat="1" ht="19.92" customHeight="1">
      <c r="B83" s="206"/>
      <c r="C83" s="207"/>
      <c r="D83" s="208" t="s">
        <v>81</v>
      </c>
      <c r="E83" s="220" t="s">
        <v>90</v>
      </c>
      <c r="F83" s="220" t="s">
        <v>278</v>
      </c>
      <c r="G83" s="207"/>
      <c r="H83" s="207"/>
      <c r="I83" s="210"/>
      <c r="J83" s="221">
        <f>BK83</f>
        <v>0</v>
      </c>
      <c r="K83" s="207"/>
      <c r="L83" s="212"/>
      <c r="M83" s="213"/>
      <c r="N83" s="214"/>
      <c r="O83" s="214"/>
      <c r="P83" s="215">
        <f>SUM(P84:P87)</f>
        <v>0</v>
      </c>
      <c r="Q83" s="214"/>
      <c r="R83" s="215">
        <f>SUM(R84:R87)</f>
        <v>0</v>
      </c>
      <c r="S83" s="214"/>
      <c r="T83" s="216">
        <f>SUM(T84:T87)</f>
        <v>0</v>
      </c>
      <c r="AR83" s="217" t="s">
        <v>90</v>
      </c>
      <c r="AT83" s="218" t="s">
        <v>81</v>
      </c>
      <c r="AU83" s="218" t="s">
        <v>90</v>
      </c>
      <c r="AY83" s="217" t="s">
        <v>157</v>
      </c>
      <c r="BK83" s="219">
        <f>SUM(BK84:BK87)</f>
        <v>0</v>
      </c>
    </row>
    <row r="84" s="1" customFormat="1" ht="25.5" customHeight="1">
      <c r="B84" s="47"/>
      <c r="C84" s="222" t="s">
        <v>90</v>
      </c>
      <c r="D84" s="222" t="s">
        <v>160</v>
      </c>
      <c r="E84" s="223" t="s">
        <v>618</v>
      </c>
      <c r="F84" s="224" t="s">
        <v>619</v>
      </c>
      <c r="G84" s="225" t="s">
        <v>505</v>
      </c>
      <c r="H84" s="226">
        <v>13.725</v>
      </c>
      <c r="I84" s="227"/>
      <c r="J84" s="228">
        <f>ROUND(I84*H84,2)</f>
        <v>0</v>
      </c>
      <c r="K84" s="224" t="s">
        <v>164</v>
      </c>
      <c r="L84" s="73"/>
      <c r="M84" s="229" t="s">
        <v>80</v>
      </c>
      <c r="N84" s="230" t="s">
        <v>52</v>
      </c>
      <c r="O84" s="48"/>
      <c r="P84" s="231">
        <f>O84*H84</f>
        <v>0</v>
      </c>
      <c r="Q84" s="231">
        <v>0</v>
      </c>
      <c r="R84" s="231">
        <f>Q84*H84</f>
        <v>0</v>
      </c>
      <c r="S84" s="231">
        <v>0</v>
      </c>
      <c r="T84" s="232">
        <f>S84*H84</f>
        <v>0</v>
      </c>
      <c r="AR84" s="24" t="s">
        <v>177</v>
      </c>
      <c r="AT84" s="24" t="s">
        <v>160</v>
      </c>
      <c r="AU84" s="24" t="s">
        <v>92</v>
      </c>
      <c r="AY84" s="24" t="s">
        <v>157</v>
      </c>
      <c r="BE84" s="233">
        <f>IF(N84="základní",J84,0)</f>
        <v>0</v>
      </c>
      <c r="BF84" s="233">
        <f>IF(N84="snížená",J84,0)</f>
        <v>0</v>
      </c>
      <c r="BG84" s="233">
        <f>IF(N84="zákl. přenesená",J84,0)</f>
        <v>0</v>
      </c>
      <c r="BH84" s="233">
        <f>IF(N84="sníž. přenesená",J84,0)</f>
        <v>0</v>
      </c>
      <c r="BI84" s="233">
        <f>IF(N84="nulová",J84,0)</f>
        <v>0</v>
      </c>
      <c r="BJ84" s="24" t="s">
        <v>90</v>
      </c>
      <c r="BK84" s="233">
        <f>ROUND(I84*H84,2)</f>
        <v>0</v>
      </c>
      <c r="BL84" s="24" t="s">
        <v>177</v>
      </c>
      <c r="BM84" s="24" t="s">
        <v>1808</v>
      </c>
    </row>
    <row r="85" s="11" customFormat="1">
      <c r="B85" s="237"/>
      <c r="C85" s="238"/>
      <c r="D85" s="234" t="s">
        <v>182</v>
      </c>
      <c r="E85" s="239" t="s">
        <v>80</v>
      </c>
      <c r="F85" s="240" t="s">
        <v>1809</v>
      </c>
      <c r="G85" s="238"/>
      <c r="H85" s="241">
        <v>8.5050000000000008</v>
      </c>
      <c r="I85" s="242"/>
      <c r="J85" s="238"/>
      <c r="K85" s="238"/>
      <c r="L85" s="243"/>
      <c r="M85" s="244"/>
      <c r="N85" s="245"/>
      <c r="O85" s="245"/>
      <c r="P85" s="245"/>
      <c r="Q85" s="245"/>
      <c r="R85" s="245"/>
      <c r="S85" s="245"/>
      <c r="T85" s="246"/>
      <c r="AT85" s="247" t="s">
        <v>182</v>
      </c>
      <c r="AU85" s="247" t="s">
        <v>92</v>
      </c>
      <c r="AV85" s="11" t="s">
        <v>92</v>
      </c>
      <c r="AW85" s="11" t="s">
        <v>44</v>
      </c>
      <c r="AX85" s="11" t="s">
        <v>82</v>
      </c>
      <c r="AY85" s="247" t="s">
        <v>157</v>
      </c>
    </row>
    <row r="86" s="11" customFormat="1">
      <c r="B86" s="237"/>
      <c r="C86" s="238"/>
      <c r="D86" s="234" t="s">
        <v>182</v>
      </c>
      <c r="E86" s="239" t="s">
        <v>80</v>
      </c>
      <c r="F86" s="240" t="s">
        <v>1810</v>
      </c>
      <c r="G86" s="238"/>
      <c r="H86" s="241">
        <v>5.2199999999999998</v>
      </c>
      <c r="I86" s="242"/>
      <c r="J86" s="238"/>
      <c r="K86" s="238"/>
      <c r="L86" s="243"/>
      <c r="M86" s="244"/>
      <c r="N86" s="245"/>
      <c r="O86" s="245"/>
      <c r="P86" s="245"/>
      <c r="Q86" s="245"/>
      <c r="R86" s="245"/>
      <c r="S86" s="245"/>
      <c r="T86" s="246"/>
      <c r="AT86" s="247" t="s">
        <v>182</v>
      </c>
      <c r="AU86" s="247" t="s">
        <v>92</v>
      </c>
      <c r="AV86" s="11" t="s">
        <v>92</v>
      </c>
      <c r="AW86" s="11" t="s">
        <v>44</v>
      </c>
      <c r="AX86" s="11" t="s">
        <v>82</v>
      </c>
      <c r="AY86" s="247" t="s">
        <v>157</v>
      </c>
    </row>
    <row r="87" s="12" customFormat="1">
      <c r="B87" s="248"/>
      <c r="C87" s="249"/>
      <c r="D87" s="234" t="s">
        <v>182</v>
      </c>
      <c r="E87" s="250" t="s">
        <v>80</v>
      </c>
      <c r="F87" s="251" t="s">
        <v>183</v>
      </c>
      <c r="G87" s="249"/>
      <c r="H87" s="252">
        <v>13.725</v>
      </c>
      <c r="I87" s="253"/>
      <c r="J87" s="249"/>
      <c r="K87" s="249"/>
      <c r="L87" s="254"/>
      <c r="M87" s="255"/>
      <c r="N87" s="256"/>
      <c r="O87" s="256"/>
      <c r="P87" s="256"/>
      <c r="Q87" s="256"/>
      <c r="R87" s="256"/>
      <c r="S87" s="256"/>
      <c r="T87" s="257"/>
      <c r="AT87" s="258" t="s">
        <v>182</v>
      </c>
      <c r="AU87" s="258" t="s">
        <v>92</v>
      </c>
      <c r="AV87" s="12" t="s">
        <v>177</v>
      </c>
      <c r="AW87" s="12" t="s">
        <v>44</v>
      </c>
      <c r="AX87" s="12" t="s">
        <v>90</v>
      </c>
      <c r="AY87" s="258" t="s">
        <v>157</v>
      </c>
    </row>
    <row r="88" s="10" customFormat="1" ht="37.44001" customHeight="1">
      <c r="B88" s="206"/>
      <c r="C88" s="207"/>
      <c r="D88" s="208" t="s">
        <v>81</v>
      </c>
      <c r="E88" s="209" t="s">
        <v>309</v>
      </c>
      <c r="F88" s="209" t="s">
        <v>1388</v>
      </c>
      <c r="G88" s="207"/>
      <c r="H88" s="207"/>
      <c r="I88" s="210"/>
      <c r="J88" s="211">
        <f>BK88</f>
        <v>0</v>
      </c>
      <c r="K88" s="207"/>
      <c r="L88" s="212"/>
      <c r="M88" s="213"/>
      <c r="N88" s="214"/>
      <c r="O88" s="214"/>
      <c r="P88" s="215">
        <f>P89+P151</f>
        <v>0</v>
      </c>
      <c r="Q88" s="214"/>
      <c r="R88" s="215">
        <f>R89+R151</f>
        <v>4.5651600000000006</v>
      </c>
      <c r="S88" s="214"/>
      <c r="T88" s="216">
        <f>T89+T151</f>
        <v>0</v>
      </c>
      <c r="AR88" s="217" t="s">
        <v>172</v>
      </c>
      <c r="AT88" s="218" t="s">
        <v>81</v>
      </c>
      <c r="AU88" s="218" t="s">
        <v>82</v>
      </c>
      <c r="AY88" s="217" t="s">
        <v>157</v>
      </c>
      <c r="BK88" s="219">
        <f>BK89+BK151</f>
        <v>0</v>
      </c>
    </row>
    <row r="89" s="10" customFormat="1" ht="19.92" customHeight="1">
      <c r="B89" s="206"/>
      <c r="C89" s="207"/>
      <c r="D89" s="208" t="s">
        <v>81</v>
      </c>
      <c r="E89" s="220" t="s">
        <v>1449</v>
      </c>
      <c r="F89" s="220" t="s">
        <v>1450</v>
      </c>
      <c r="G89" s="207"/>
      <c r="H89" s="207"/>
      <c r="I89" s="210"/>
      <c r="J89" s="221">
        <f>BK89</f>
        <v>0</v>
      </c>
      <c r="K89" s="207"/>
      <c r="L89" s="212"/>
      <c r="M89" s="213"/>
      <c r="N89" s="214"/>
      <c r="O89" s="214"/>
      <c r="P89" s="215">
        <f>SUM(P90:P150)</f>
        <v>0</v>
      </c>
      <c r="Q89" s="214"/>
      <c r="R89" s="215">
        <f>SUM(R90:R150)</f>
        <v>0</v>
      </c>
      <c r="S89" s="214"/>
      <c r="T89" s="216">
        <f>SUM(T90:T150)</f>
        <v>0</v>
      </c>
      <c r="AR89" s="217" t="s">
        <v>172</v>
      </c>
      <c r="AT89" s="218" t="s">
        <v>81</v>
      </c>
      <c r="AU89" s="218" t="s">
        <v>90</v>
      </c>
      <c r="AY89" s="217" t="s">
        <v>157</v>
      </c>
      <c r="BK89" s="219">
        <f>SUM(BK90:BK150)</f>
        <v>0</v>
      </c>
    </row>
    <row r="90" s="1" customFormat="1" ht="25.5" customHeight="1">
      <c r="B90" s="47"/>
      <c r="C90" s="222" t="s">
        <v>92</v>
      </c>
      <c r="D90" s="222" t="s">
        <v>160</v>
      </c>
      <c r="E90" s="223" t="s">
        <v>1811</v>
      </c>
      <c r="F90" s="224" t="s">
        <v>1812</v>
      </c>
      <c r="G90" s="225" t="s">
        <v>281</v>
      </c>
      <c r="H90" s="226">
        <v>702.89999999999998</v>
      </c>
      <c r="I90" s="227"/>
      <c r="J90" s="228">
        <f>ROUND(I90*H90,2)</f>
        <v>0</v>
      </c>
      <c r="K90" s="224" t="s">
        <v>164</v>
      </c>
      <c r="L90" s="73"/>
      <c r="M90" s="229" t="s">
        <v>80</v>
      </c>
      <c r="N90" s="230" t="s">
        <v>52</v>
      </c>
      <c r="O90" s="48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AR90" s="24" t="s">
        <v>738</v>
      </c>
      <c r="AT90" s="24" t="s">
        <v>160</v>
      </c>
      <c r="AU90" s="24" t="s">
        <v>92</v>
      </c>
      <c r="AY90" s="24" t="s">
        <v>157</v>
      </c>
      <c r="BE90" s="233">
        <f>IF(N90="základní",J90,0)</f>
        <v>0</v>
      </c>
      <c r="BF90" s="233">
        <f>IF(N90="snížená",J90,0)</f>
        <v>0</v>
      </c>
      <c r="BG90" s="233">
        <f>IF(N90="zákl. přenesená",J90,0)</f>
        <v>0</v>
      </c>
      <c r="BH90" s="233">
        <f>IF(N90="sníž. přenesená",J90,0)</f>
        <v>0</v>
      </c>
      <c r="BI90" s="233">
        <f>IF(N90="nulová",J90,0)</f>
        <v>0</v>
      </c>
      <c r="BJ90" s="24" t="s">
        <v>90</v>
      </c>
      <c r="BK90" s="233">
        <f>ROUND(I90*H90,2)</f>
        <v>0</v>
      </c>
      <c r="BL90" s="24" t="s">
        <v>738</v>
      </c>
      <c r="BM90" s="24" t="s">
        <v>1813</v>
      </c>
    </row>
    <row r="91" s="13" customFormat="1">
      <c r="B91" s="276"/>
      <c r="C91" s="277"/>
      <c r="D91" s="234" t="s">
        <v>182</v>
      </c>
      <c r="E91" s="278" t="s">
        <v>80</v>
      </c>
      <c r="F91" s="279" t="s">
        <v>1814</v>
      </c>
      <c r="G91" s="277"/>
      <c r="H91" s="278" t="s">
        <v>80</v>
      </c>
      <c r="I91" s="280"/>
      <c r="J91" s="277"/>
      <c r="K91" s="277"/>
      <c r="L91" s="281"/>
      <c r="M91" s="282"/>
      <c r="N91" s="283"/>
      <c r="O91" s="283"/>
      <c r="P91" s="283"/>
      <c r="Q91" s="283"/>
      <c r="R91" s="283"/>
      <c r="S91" s="283"/>
      <c r="T91" s="284"/>
      <c r="AT91" s="285" t="s">
        <v>182</v>
      </c>
      <c r="AU91" s="285" t="s">
        <v>92</v>
      </c>
      <c r="AV91" s="13" t="s">
        <v>90</v>
      </c>
      <c r="AW91" s="13" t="s">
        <v>44</v>
      </c>
      <c r="AX91" s="13" t="s">
        <v>82</v>
      </c>
      <c r="AY91" s="285" t="s">
        <v>157</v>
      </c>
    </row>
    <row r="92" s="11" customFormat="1">
      <c r="B92" s="237"/>
      <c r="C92" s="238"/>
      <c r="D92" s="234" t="s">
        <v>182</v>
      </c>
      <c r="E92" s="239" t="s">
        <v>80</v>
      </c>
      <c r="F92" s="240" t="s">
        <v>1815</v>
      </c>
      <c r="G92" s="238"/>
      <c r="H92" s="241">
        <v>546.70000000000005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AT92" s="247" t="s">
        <v>182</v>
      </c>
      <c r="AU92" s="247" t="s">
        <v>92</v>
      </c>
      <c r="AV92" s="11" t="s">
        <v>92</v>
      </c>
      <c r="AW92" s="11" t="s">
        <v>44</v>
      </c>
      <c r="AX92" s="11" t="s">
        <v>82</v>
      </c>
      <c r="AY92" s="247" t="s">
        <v>157</v>
      </c>
    </row>
    <row r="93" s="13" customFormat="1">
      <c r="B93" s="276"/>
      <c r="C93" s="277"/>
      <c r="D93" s="234" t="s">
        <v>182</v>
      </c>
      <c r="E93" s="278" t="s">
        <v>80</v>
      </c>
      <c r="F93" s="279" t="s">
        <v>1816</v>
      </c>
      <c r="G93" s="277"/>
      <c r="H93" s="278" t="s">
        <v>80</v>
      </c>
      <c r="I93" s="280"/>
      <c r="J93" s="277"/>
      <c r="K93" s="277"/>
      <c r="L93" s="281"/>
      <c r="M93" s="282"/>
      <c r="N93" s="283"/>
      <c r="O93" s="283"/>
      <c r="P93" s="283"/>
      <c r="Q93" s="283"/>
      <c r="R93" s="283"/>
      <c r="S93" s="283"/>
      <c r="T93" s="284"/>
      <c r="AT93" s="285" t="s">
        <v>182</v>
      </c>
      <c r="AU93" s="285" t="s">
        <v>92</v>
      </c>
      <c r="AV93" s="13" t="s">
        <v>90</v>
      </c>
      <c r="AW93" s="13" t="s">
        <v>44</v>
      </c>
      <c r="AX93" s="13" t="s">
        <v>82</v>
      </c>
      <c r="AY93" s="285" t="s">
        <v>157</v>
      </c>
    </row>
    <row r="94" s="11" customFormat="1">
      <c r="B94" s="237"/>
      <c r="C94" s="238"/>
      <c r="D94" s="234" t="s">
        <v>182</v>
      </c>
      <c r="E94" s="239" t="s">
        <v>80</v>
      </c>
      <c r="F94" s="240" t="s">
        <v>1817</v>
      </c>
      <c r="G94" s="238"/>
      <c r="H94" s="241">
        <v>156.19999999999999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182</v>
      </c>
      <c r="AU94" s="247" t="s">
        <v>92</v>
      </c>
      <c r="AV94" s="11" t="s">
        <v>92</v>
      </c>
      <c r="AW94" s="11" t="s">
        <v>44</v>
      </c>
      <c r="AX94" s="11" t="s">
        <v>82</v>
      </c>
      <c r="AY94" s="247" t="s">
        <v>157</v>
      </c>
    </row>
    <row r="95" s="12" customFormat="1">
      <c r="B95" s="248"/>
      <c r="C95" s="249"/>
      <c r="D95" s="234" t="s">
        <v>182</v>
      </c>
      <c r="E95" s="250" t="s">
        <v>80</v>
      </c>
      <c r="F95" s="251" t="s">
        <v>183</v>
      </c>
      <c r="G95" s="249"/>
      <c r="H95" s="252">
        <v>702.89999999999998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182</v>
      </c>
      <c r="AU95" s="258" t="s">
        <v>92</v>
      </c>
      <c r="AV95" s="12" t="s">
        <v>177</v>
      </c>
      <c r="AW95" s="12" t="s">
        <v>44</v>
      </c>
      <c r="AX95" s="12" t="s">
        <v>90</v>
      </c>
      <c r="AY95" s="258" t="s">
        <v>157</v>
      </c>
    </row>
    <row r="96" s="1" customFormat="1" ht="16.5" customHeight="1">
      <c r="B96" s="47"/>
      <c r="C96" s="263" t="s">
        <v>172</v>
      </c>
      <c r="D96" s="263" t="s">
        <v>309</v>
      </c>
      <c r="E96" s="264" t="s">
        <v>1468</v>
      </c>
      <c r="F96" s="265" t="s">
        <v>1818</v>
      </c>
      <c r="G96" s="266" t="s">
        <v>309</v>
      </c>
      <c r="H96" s="267">
        <v>546.70000000000005</v>
      </c>
      <c r="I96" s="268"/>
      <c r="J96" s="269">
        <f>ROUND(I96*H96,2)</f>
        <v>0</v>
      </c>
      <c r="K96" s="265" t="s">
        <v>80</v>
      </c>
      <c r="L96" s="270"/>
      <c r="M96" s="271" t="s">
        <v>80</v>
      </c>
      <c r="N96" s="272" t="s">
        <v>52</v>
      </c>
      <c r="O96" s="48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AR96" s="24" t="s">
        <v>1425</v>
      </c>
      <c r="AT96" s="24" t="s">
        <v>309</v>
      </c>
      <c r="AU96" s="24" t="s">
        <v>92</v>
      </c>
      <c r="AY96" s="24" t="s">
        <v>157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90</v>
      </c>
      <c r="BK96" s="233">
        <f>ROUND(I96*H96,2)</f>
        <v>0</v>
      </c>
      <c r="BL96" s="24" t="s">
        <v>738</v>
      </c>
      <c r="BM96" s="24" t="s">
        <v>1819</v>
      </c>
    </row>
    <row r="97" s="11" customFormat="1">
      <c r="B97" s="237"/>
      <c r="C97" s="238"/>
      <c r="D97" s="234" t="s">
        <v>182</v>
      </c>
      <c r="E97" s="239" t="s">
        <v>80</v>
      </c>
      <c r="F97" s="240" t="s">
        <v>1815</v>
      </c>
      <c r="G97" s="238"/>
      <c r="H97" s="241">
        <v>546.70000000000005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182</v>
      </c>
      <c r="AU97" s="247" t="s">
        <v>92</v>
      </c>
      <c r="AV97" s="11" t="s">
        <v>92</v>
      </c>
      <c r="AW97" s="11" t="s">
        <v>44</v>
      </c>
      <c r="AX97" s="11" t="s">
        <v>90</v>
      </c>
      <c r="AY97" s="247" t="s">
        <v>157</v>
      </c>
    </row>
    <row r="98" s="1" customFormat="1" ht="16.5" customHeight="1">
      <c r="B98" s="47"/>
      <c r="C98" s="263" t="s">
        <v>177</v>
      </c>
      <c r="D98" s="263" t="s">
        <v>309</v>
      </c>
      <c r="E98" s="264" t="s">
        <v>1423</v>
      </c>
      <c r="F98" s="265" t="s">
        <v>1820</v>
      </c>
      <c r="G98" s="266" t="s">
        <v>1821</v>
      </c>
      <c r="H98" s="267">
        <v>156.19999999999999</v>
      </c>
      <c r="I98" s="268"/>
      <c r="J98" s="269">
        <f>ROUND(I98*H98,2)</f>
        <v>0</v>
      </c>
      <c r="K98" s="265" t="s">
        <v>80</v>
      </c>
      <c r="L98" s="270"/>
      <c r="M98" s="271" t="s">
        <v>80</v>
      </c>
      <c r="N98" s="272" t="s">
        <v>52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1425</v>
      </c>
      <c r="AT98" s="24" t="s">
        <v>309</v>
      </c>
      <c r="AU98" s="24" t="s">
        <v>92</v>
      </c>
      <c r="AY98" s="24" t="s">
        <v>157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90</v>
      </c>
      <c r="BK98" s="233">
        <f>ROUND(I98*H98,2)</f>
        <v>0</v>
      </c>
      <c r="BL98" s="24" t="s">
        <v>738</v>
      </c>
      <c r="BM98" s="24" t="s">
        <v>1822</v>
      </c>
    </row>
    <row r="99" s="11" customFormat="1">
      <c r="B99" s="237"/>
      <c r="C99" s="238"/>
      <c r="D99" s="234" t="s">
        <v>182</v>
      </c>
      <c r="E99" s="239" t="s">
        <v>80</v>
      </c>
      <c r="F99" s="240" t="s">
        <v>1823</v>
      </c>
      <c r="G99" s="238"/>
      <c r="H99" s="241">
        <v>156.19999999999999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182</v>
      </c>
      <c r="AU99" s="247" t="s">
        <v>92</v>
      </c>
      <c r="AV99" s="11" t="s">
        <v>92</v>
      </c>
      <c r="AW99" s="11" t="s">
        <v>44</v>
      </c>
      <c r="AX99" s="11" t="s">
        <v>90</v>
      </c>
      <c r="AY99" s="247" t="s">
        <v>157</v>
      </c>
    </row>
    <row r="100" s="1" customFormat="1" ht="25.5" customHeight="1">
      <c r="B100" s="47"/>
      <c r="C100" s="222" t="s">
        <v>156</v>
      </c>
      <c r="D100" s="222" t="s">
        <v>160</v>
      </c>
      <c r="E100" s="223" t="s">
        <v>1824</v>
      </c>
      <c r="F100" s="224" t="s">
        <v>1825</v>
      </c>
      <c r="G100" s="225" t="s">
        <v>281</v>
      </c>
      <c r="H100" s="226">
        <v>639</v>
      </c>
      <c r="I100" s="227"/>
      <c r="J100" s="228">
        <f>ROUND(I100*H100,2)</f>
        <v>0</v>
      </c>
      <c r="K100" s="224" t="s">
        <v>164</v>
      </c>
      <c r="L100" s="73"/>
      <c r="M100" s="229" t="s">
        <v>80</v>
      </c>
      <c r="N100" s="230" t="s">
        <v>52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AR100" s="24" t="s">
        <v>738</v>
      </c>
      <c r="AT100" s="24" t="s">
        <v>160</v>
      </c>
      <c r="AU100" s="24" t="s">
        <v>92</v>
      </c>
      <c r="AY100" s="24" t="s">
        <v>157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90</v>
      </c>
      <c r="BK100" s="233">
        <f>ROUND(I100*H100,2)</f>
        <v>0</v>
      </c>
      <c r="BL100" s="24" t="s">
        <v>738</v>
      </c>
      <c r="BM100" s="24" t="s">
        <v>1826</v>
      </c>
    </row>
    <row r="101" s="11" customFormat="1">
      <c r="B101" s="237"/>
      <c r="C101" s="238"/>
      <c r="D101" s="234" t="s">
        <v>182</v>
      </c>
      <c r="E101" s="239" t="s">
        <v>80</v>
      </c>
      <c r="F101" s="240" t="s">
        <v>1827</v>
      </c>
      <c r="G101" s="238"/>
      <c r="H101" s="241">
        <v>639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182</v>
      </c>
      <c r="AU101" s="247" t="s">
        <v>92</v>
      </c>
      <c r="AV101" s="11" t="s">
        <v>92</v>
      </c>
      <c r="AW101" s="11" t="s">
        <v>44</v>
      </c>
      <c r="AX101" s="11" t="s">
        <v>90</v>
      </c>
      <c r="AY101" s="247" t="s">
        <v>157</v>
      </c>
    </row>
    <row r="102" s="1" customFormat="1" ht="16.5" customHeight="1">
      <c r="B102" s="47"/>
      <c r="C102" s="222" t="s">
        <v>188</v>
      </c>
      <c r="D102" s="222" t="s">
        <v>160</v>
      </c>
      <c r="E102" s="223" t="s">
        <v>1828</v>
      </c>
      <c r="F102" s="224" t="s">
        <v>1829</v>
      </c>
      <c r="G102" s="225" t="s">
        <v>305</v>
      </c>
      <c r="H102" s="226">
        <v>9</v>
      </c>
      <c r="I102" s="227"/>
      <c r="J102" s="228">
        <f>ROUND(I102*H102,2)</f>
        <v>0</v>
      </c>
      <c r="K102" s="224" t="s">
        <v>164</v>
      </c>
      <c r="L102" s="73"/>
      <c r="M102" s="229" t="s">
        <v>80</v>
      </c>
      <c r="N102" s="230" t="s">
        <v>52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738</v>
      </c>
      <c r="AT102" s="24" t="s">
        <v>160</v>
      </c>
      <c r="AU102" s="24" t="s">
        <v>92</v>
      </c>
      <c r="AY102" s="24" t="s">
        <v>157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90</v>
      </c>
      <c r="BK102" s="233">
        <f>ROUND(I102*H102,2)</f>
        <v>0</v>
      </c>
      <c r="BL102" s="24" t="s">
        <v>738</v>
      </c>
      <c r="BM102" s="24" t="s">
        <v>1830</v>
      </c>
    </row>
    <row r="103" s="1" customFormat="1" ht="16.5" customHeight="1">
      <c r="B103" s="47"/>
      <c r="C103" s="222" t="s">
        <v>194</v>
      </c>
      <c r="D103" s="222" t="s">
        <v>160</v>
      </c>
      <c r="E103" s="223" t="s">
        <v>1475</v>
      </c>
      <c r="F103" s="224" t="s">
        <v>1476</v>
      </c>
      <c r="G103" s="225" t="s">
        <v>305</v>
      </c>
      <c r="H103" s="226">
        <v>2</v>
      </c>
      <c r="I103" s="227"/>
      <c r="J103" s="228">
        <f>ROUND(I103*H103,2)</f>
        <v>0</v>
      </c>
      <c r="K103" s="224" t="s">
        <v>164</v>
      </c>
      <c r="L103" s="73"/>
      <c r="M103" s="229" t="s">
        <v>80</v>
      </c>
      <c r="N103" s="230" t="s">
        <v>52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738</v>
      </c>
      <c r="AT103" s="24" t="s">
        <v>160</v>
      </c>
      <c r="AU103" s="24" t="s">
        <v>92</v>
      </c>
      <c r="AY103" s="24" t="s">
        <v>157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90</v>
      </c>
      <c r="BK103" s="233">
        <f>ROUND(I103*H103,2)</f>
        <v>0</v>
      </c>
      <c r="BL103" s="24" t="s">
        <v>738</v>
      </c>
      <c r="BM103" s="24" t="s">
        <v>1831</v>
      </c>
    </row>
    <row r="104" s="1" customFormat="1" ht="16.5" customHeight="1">
      <c r="B104" s="47"/>
      <c r="C104" s="263" t="s">
        <v>199</v>
      </c>
      <c r="D104" s="263" t="s">
        <v>309</v>
      </c>
      <c r="E104" s="264" t="s">
        <v>1478</v>
      </c>
      <c r="F104" s="265" t="s">
        <v>1479</v>
      </c>
      <c r="G104" s="266" t="s">
        <v>305</v>
      </c>
      <c r="H104" s="267">
        <v>2</v>
      </c>
      <c r="I104" s="268"/>
      <c r="J104" s="269">
        <f>ROUND(I104*H104,2)</f>
        <v>0</v>
      </c>
      <c r="K104" s="265" t="s">
        <v>80</v>
      </c>
      <c r="L104" s="270"/>
      <c r="M104" s="271" t="s">
        <v>80</v>
      </c>
      <c r="N104" s="272" t="s">
        <v>52</v>
      </c>
      <c r="O104" s="48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AR104" s="24" t="s">
        <v>1425</v>
      </c>
      <c r="AT104" s="24" t="s">
        <v>309</v>
      </c>
      <c r="AU104" s="24" t="s">
        <v>92</v>
      </c>
      <c r="AY104" s="24" t="s">
        <v>157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24" t="s">
        <v>90</v>
      </c>
      <c r="BK104" s="233">
        <f>ROUND(I104*H104,2)</f>
        <v>0</v>
      </c>
      <c r="BL104" s="24" t="s">
        <v>738</v>
      </c>
      <c r="BM104" s="24" t="s">
        <v>1832</v>
      </c>
    </row>
    <row r="105" s="1" customFormat="1" ht="16.5" customHeight="1">
      <c r="B105" s="47"/>
      <c r="C105" s="222" t="s">
        <v>203</v>
      </c>
      <c r="D105" s="222" t="s">
        <v>160</v>
      </c>
      <c r="E105" s="223" t="s">
        <v>1833</v>
      </c>
      <c r="F105" s="224" t="s">
        <v>1834</v>
      </c>
      <c r="G105" s="225" t="s">
        <v>1750</v>
      </c>
      <c r="H105" s="226">
        <v>9</v>
      </c>
      <c r="I105" s="227"/>
      <c r="J105" s="228">
        <f>ROUND(I105*H105,2)</f>
        <v>0</v>
      </c>
      <c r="K105" s="224" t="s">
        <v>164</v>
      </c>
      <c r="L105" s="73"/>
      <c r="M105" s="229" t="s">
        <v>80</v>
      </c>
      <c r="N105" s="230" t="s">
        <v>52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738</v>
      </c>
      <c r="AT105" s="24" t="s">
        <v>160</v>
      </c>
      <c r="AU105" s="24" t="s">
        <v>92</v>
      </c>
      <c r="AY105" s="24" t="s">
        <v>157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90</v>
      </c>
      <c r="BK105" s="233">
        <f>ROUND(I105*H105,2)</f>
        <v>0</v>
      </c>
      <c r="BL105" s="24" t="s">
        <v>738</v>
      </c>
      <c r="BM105" s="24" t="s">
        <v>1835</v>
      </c>
    </row>
    <row r="106" s="1" customFormat="1" ht="16.5" customHeight="1">
      <c r="B106" s="47"/>
      <c r="C106" s="222" t="s">
        <v>207</v>
      </c>
      <c r="D106" s="222" t="s">
        <v>160</v>
      </c>
      <c r="E106" s="223" t="s">
        <v>1836</v>
      </c>
      <c r="F106" s="224" t="s">
        <v>1837</v>
      </c>
      <c r="G106" s="225" t="s">
        <v>305</v>
      </c>
      <c r="H106" s="226">
        <v>18</v>
      </c>
      <c r="I106" s="227"/>
      <c r="J106" s="228">
        <f>ROUND(I106*H106,2)</f>
        <v>0</v>
      </c>
      <c r="K106" s="224" t="s">
        <v>164</v>
      </c>
      <c r="L106" s="73"/>
      <c r="M106" s="229" t="s">
        <v>80</v>
      </c>
      <c r="N106" s="230" t="s">
        <v>52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738</v>
      </c>
      <c r="AT106" s="24" t="s">
        <v>160</v>
      </c>
      <c r="AU106" s="24" t="s">
        <v>92</v>
      </c>
      <c r="AY106" s="24" t="s">
        <v>157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90</v>
      </c>
      <c r="BK106" s="233">
        <f>ROUND(I106*H106,2)</f>
        <v>0</v>
      </c>
      <c r="BL106" s="24" t="s">
        <v>738</v>
      </c>
      <c r="BM106" s="24" t="s">
        <v>1838</v>
      </c>
    </row>
    <row r="107" s="11" customFormat="1">
      <c r="B107" s="237"/>
      <c r="C107" s="238"/>
      <c r="D107" s="234" t="s">
        <v>182</v>
      </c>
      <c r="E107" s="239" t="s">
        <v>80</v>
      </c>
      <c r="F107" s="240" t="s">
        <v>1839</v>
      </c>
      <c r="G107" s="238"/>
      <c r="H107" s="241">
        <v>18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182</v>
      </c>
      <c r="AU107" s="247" t="s">
        <v>92</v>
      </c>
      <c r="AV107" s="11" t="s">
        <v>92</v>
      </c>
      <c r="AW107" s="11" t="s">
        <v>44</v>
      </c>
      <c r="AX107" s="11" t="s">
        <v>90</v>
      </c>
      <c r="AY107" s="247" t="s">
        <v>157</v>
      </c>
    </row>
    <row r="108" s="1" customFormat="1" ht="16.5" customHeight="1">
      <c r="B108" s="47"/>
      <c r="C108" s="263" t="s">
        <v>212</v>
      </c>
      <c r="D108" s="263" t="s">
        <v>309</v>
      </c>
      <c r="E108" s="264" t="s">
        <v>1840</v>
      </c>
      <c r="F108" s="265" t="s">
        <v>1841</v>
      </c>
      <c r="G108" s="266" t="s">
        <v>305</v>
      </c>
      <c r="H108" s="267">
        <v>14</v>
      </c>
      <c r="I108" s="268"/>
      <c r="J108" s="269">
        <f>ROUND(I108*H108,2)</f>
        <v>0</v>
      </c>
      <c r="K108" s="265" t="s">
        <v>80</v>
      </c>
      <c r="L108" s="270"/>
      <c r="M108" s="271" t="s">
        <v>80</v>
      </c>
      <c r="N108" s="272" t="s">
        <v>52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1425</v>
      </c>
      <c r="AT108" s="24" t="s">
        <v>309</v>
      </c>
      <c r="AU108" s="24" t="s">
        <v>92</v>
      </c>
      <c r="AY108" s="24" t="s">
        <v>157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90</v>
      </c>
      <c r="BK108" s="233">
        <f>ROUND(I108*H108,2)</f>
        <v>0</v>
      </c>
      <c r="BL108" s="24" t="s">
        <v>738</v>
      </c>
      <c r="BM108" s="24" t="s">
        <v>1842</v>
      </c>
    </row>
    <row r="109" s="1" customFormat="1">
      <c r="B109" s="47"/>
      <c r="C109" s="75"/>
      <c r="D109" s="234" t="s">
        <v>167</v>
      </c>
      <c r="E109" s="75"/>
      <c r="F109" s="235" t="s">
        <v>1843</v>
      </c>
      <c r="G109" s="75"/>
      <c r="H109" s="75"/>
      <c r="I109" s="192"/>
      <c r="J109" s="75"/>
      <c r="K109" s="75"/>
      <c r="L109" s="73"/>
      <c r="M109" s="236"/>
      <c r="N109" s="48"/>
      <c r="O109" s="48"/>
      <c r="P109" s="48"/>
      <c r="Q109" s="48"/>
      <c r="R109" s="48"/>
      <c r="S109" s="48"/>
      <c r="T109" s="96"/>
      <c r="AT109" s="24" t="s">
        <v>167</v>
      </c>
      <c r="AU109" s="24" t="s">
        <v>92</v>
      </c>
    </row>
    <row r="110" s="11" customFormat="1">
      <c r="B110" s="237"/>
      <c r="C110" s="238"/>
      <c r="D110" s="234" t="s">
        <v>182</v>
      </c>
      <c r="E110" s="239" t="s">
        <v>80</v>
      </c>
      <c r="F110" s="240" t="s">
        <v>1844</v>
      </c>
      <c r="G110" s="238"/>
      <c r="H110" s="241">
        <v>14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182</v>
      </c>
      <c r="AU110" s="247" t="s">
        <v>92</v>
      </c>
      <c r="AV110" s="11" t="s">
        <v>92</v>
      </c>
      <c r="AW110" s="11" t="s">
        <v>44</v>
      </c>
      <c r="AX110" s="11" t="s">
        <v>90</v>
      </c>
      <c r="AY110" s="247" t="s">
        <v>157</v>
      </c>
    </row>
    <row r="111" s="1" customFormat="1" ht="16.5" customHeight="1">
      <c r="B111" s="47"/>
      <c r="C111" s="263" t="s">
        <v>216</v>
      </c>
      <c r="D111" s="263" t="s">
        <v>309</v>
      </c>
      <c r="E111" s="264" t="s">
        <v>1845</v>
      </c>
      <c r="F111" s="265" t="s">
        <v>1846</v>
      </c>
      <c r="G111" s="266" t="s">
        <v>305</v>
      </c>
      <c r="H111" s="267">
        <v>4</v>
      </c>
      <c r="I111" s="268"/>
      <c r="J111" s="269">
        <f>ROUND(I111*H111,2)</f>
        <v>0</v>
      </c>
      <c r="K111" s="265" t="s">
        <v>80</v>
      </c>
      <c r="L111" s="270"/>
      <c r="M111" s="271" t="s">
        <v>80</v>
      </c>
      <c r="N111" s="272" t="s">
        <v>52</v>
      </c>
      <c r="O111" s="48"/>
      <c r="P111" s="231">
        <f>O111*H111</f>
        <v>0</v>
      </c>
      <c r="Q111" s="231">
        <v>0</v>
      </c>
      <c r="R111" s="231">
        <f>Q111*H111</f>
        <v>0</v>
      </c>
      <c r="S111" s="231">
        <v>0</v>
      </c>
      <c r="T111" s="232">
        <f>S111*H111</f>
        <v>0</v>
      </c>
      <c r="AR111" s="24" t="s">
        <v>1425</v>
      </c>
      <c r="AT111" s="24" t="s">
        <v>309</v>
      </c>
      <c r="AU111" s="24" t="s">
        <v>92</v>
      </c>
      <c r="AY111" s="24" t="s">
        <v>157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24" t="s">
        <v>90</v>
      </c>
      <c r="BK111" s="233">
        <f>ROUND(I111*H111,2)</f>
        <v>0</v>
      </c>
      <c r="BL111" s="24" t="s">
        <v>738</v>
      </c>
      <c r="BM111" s="24" t="s">
        <v>1847</v>
      </c>
    </row>
    <row r="112" s="1" customFormat="1">
      <c r="B112" s="47"/>
      <c r="C112" s="75"/>
      <c r="D112" s="234" t="s">
        <v>167</v>
      </c>
      <c r="E112" s="75"/>
      <c r="F112" s="235" t="s">
        <v>1848</v>
      </c>
      <c r="G112" s="75"/>
      <c r="H112" s="75"/>
      <c r="I112" s="192"/>
      <c r="J112" s="75"/>
      <c r="K112" s="75"/>
      <c r="L112" s="73"/>
      <c r="M112" s="236"/>
      <c r="N112" s="48"/>
      <c r="O112" s="48"/>
      <c r="P112" s="48"/>
      <c r="Q112" s="48"/>
      <c r="R112" s="48"/>
      <c r="S112" s="48"/>
      <c r="T112" s="96"/>
      <c r="AT112" s="24" t="s">
        <v>167</v>
      </c>
      <c r="AU112" s="24" t="s">
        <v>92</v>
      </c>
    </row>
    <row r="113" s="11" customFormat="1">
      <c r="B113" s="237"/>
      <c r="C113" s="238"/>
      <c r="D113" s="234" t="s">
        <v>182</v>
      </c>
      <c r="E113" s="239" t="s">
        <v>80</v>
      </c>
      <c r="F113" s="240" t="s">
        <v>339</v>
      </c>
      <c r="G113" s="238"/>
      <c r="H113" s="241">
        <v>4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AT113" s="247" t="s">
        <v>182</v>
      </c>
      <c r="AU113" s="247" t="s">
        <v>92</v>
      </c>
      <c r="AV113" s="11" t="s">
        <v>92</v>
      </c>
      <c r="AW113" s="11" t="s">
        <v>44</v>
      </c>
      <c r="AX113" s="11" t="s">
        <v>90</v>
      </c>
      <c r="AY113" s="247" t="s">
        <v>157</v>
      </c>
    </row>
    <row r="114" s="1" customFormat="1" ht="16.5" customHeight="1">
      <c r="B114" s="47"/>
      <c r="C114" s="222" t="s">
        <v>220</v>
      </c>
      <c r="D114" s="222" t="s">
        <v>160</v>
      </c>
      <c r="E114" s="223" t="s">
        <v>1849</v>
      </c>
      <c r="F114" s="224" t="s">
        <v>1850</v>
      </c>
      <c r="G114" s="225" t="s">
        <v>281</v>
      </c>
      <c r="H114" s="226">
        <v>3000</v>
      </c>
      <c r="I114" s="227"/>
      <c r="J114" s="228">
        <f>ROUND(I114*H114,2)</f>
        <v>0</v>
      </c>
      <c r="K114" s="224" t="s">
        <v>164</v>
      </c>
      <c r="L114" s="73"/>
      <c r="M114" s="229" t="s">
        <v>80</v>
      </c>
      <c r="N114" s="230" t="s">
        <v>52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738</v>
      </c>
      <c r="AT114" s="24" t="s">
        <v>160</v>
      </c>
      <c r="AU114" s="24" t="s">
        <v>92</v>
      </c>
      <c r="AY114" s="24" t="s">
        <v>157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90</v>
      </c>
      <c r="BK114" s="233">
        <f>ROUND(I114*H114,2)</f>
        <v>0</v>
      </c>
      <c r="BL114" s="24" t="s">
        <v>738</v>
      </c>
      <c r="BM114" s="24" t="s">
        <v>1851</v>
      </c>
    </row>
    <row r="115" s="13" customFormat="1">
      <c r="B115" s="276"/>
      <c r="C115" s="277"/>
      <c r="D115" s="234" t="s">
        <v>182</v>
      </c>
      <c r="E115" s="278" t="s">
        <v>80</v>
      </c>
      <c r="F115" s="279" t="s">
        <v>1852</v>
      </c>
      <c r="G115" s="277"/>
      <c r="H115" s="278" t="s">
        <v>80</v>
      </c>
      <c r="I115" s="280"/>
      <c r="J115" s="277"/>
      <c r="K115" s="277"/>
      <c r="L115" s="281"/>
      <c r="M115" s="282"/>
      <c r="N115" s="283"/>
      <c r="O115" s="283"/>
      <c r="P115" s="283"/>
      <c r="Q115" s="283"/>
      <c r="R115" s="283"/>
      <c r="S115" s="283"/>
      <c r="T115" s="284"/>
      <c r="AT115" s="285" t="s">
        <v>182</v>
      </c>
      <c r="AU115" s="285" t="s">
        <v>92</v>
      </c>
      <c r="AV115" s="13" t="s">
        <v>90</v>
      </c>
      <c r="AW115" s="13" t="s">
        <v>44</v>
      </c>
      <c r="AX115" s="13" t="s">
        <v>82</v>
      </c>
      <c r="AY115" s="285" t="s">
        <v>157</v>
      </c>
    </row>
    <row r="116" s="11" customFormat="1">
      <c r="B116" s="237"/>
      <c r="C116" s="238"/>
      <c r="D116" s="234" t="s">
        <v>182</v>
      </c>
      <c r="E116" s="239" t="s">
        <v>80</v>
      </c>
      <c r="F116" s="240" t="s">
        <v>1853</v>
      </c>
      <c r="G116" s="238"/>
      <c r="H116" s="241">
        <v>3000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182</v>
      </c>
      <c r="AU116" s="247" t="s">
        <v>92</v>
      </c>
      <c r="AV116" s="11" t="s">
        <v>92</v>
      </c>
      <c r="AW116" s="11" t="s">
        <v>44</v>
      </c>
      <c r="AX116" s="11" t="s">
        <v>90</v>
      </c>
      <c r="AY116" s="247" t="s">
        <v>157</v>
      </c>
    </row>
    <row r="117" s="1" customFormat="1" ht="16.5" customHeight="1">
      <c r="B117" s="47"/>
      <c r="C117" s="222" t="s">
        <v>224</v>
      </c>
      <c r="D117" s="222" t="s">
        <v>160</v>
      </c>
      <c r="E117" s="223" t="s">
        <v>1854</v>
      </c>
      <c r="F117" s="224" t="s">
        <v>1855</v>
      </c>
      <c r="G117" s="225" t="s">
        <v>281</v>
      </c>
      <c r="H117" s="226">
        <v>17000</v>
      </c>
      <c r="I117" s="227"/>
      <c r="J117" s="228">
        <f>ROUND(I117*H117,2)</f>
        <v>0</v>
      </c>
      <c r="K117" s="224" t="s">
        <v>164</v>
      </c>
      <c r="L117" s="73"/>
      <c r="M117" s="229" t="s">
        <v>80</v>
      </c>
      <c r="N117" s="230" t="s">
        <v>52</v>
      </c>
      <c r="O117" s="48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AR117" s="24" t="s">
        <v>738</v>
      </c>
      <c r="AT117" s="24" t="s">
        <v>160</v>
      </c>
      <c r="AU117" s="24" t="s">
        <v>92</v>
      </c>
      <c r="AY117" s="24" t="s">
        <v>157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24" t="s">
        <v>90</v>
      </c>
      <c r="BK117" s="233">
        <f>ROUND(I117*H117,2)</f>
        <v>0</v>
      </c>
      <c r="BL117" s="24" t="s">
        <v>738</v>
      </c>
      <c r="BM117" s="24" t="s">
        <v>1856</v>
      </c>
    </row>
    <row r="118" s="13" customFormat="1">
      <c r="B118" s="276"/>
      <c r="C118" s="277"/>
      <c r="D118" s="234" t="s">
        <v>182</v>
      </c>
      <c r="E118" s="278" t="s">
        <v>80</v>
      </c>
      <c r="F118" s="279" t="s">
        <v>1857</v>
      </c>
      <c r="G118" s="277"/>
      <c r="H118" s="278" t="s">
        <v>80</v>
      </c>
      <c r="I118" s="280"/>
      <c r="J118" s="277"/>
      <c r="K118" s="277"/>
      <c r="L118" s="281"/>
      <c r="M118" s="282"/>
      <c r="N118" s="283"/>
      <c r="O118" s="283"/>
      <c r="P118" s="283"/>
      <c r="Q118" s="283"/>
      <c r="R118" s="283"/>
      <c r="S118" s="283"/>
      <c r="T118" s="284"/>
      <c r="AT118" s="285" t="s">
        <v>182</v>
      </c>
      <c r="AU118" s="285" t="s">
        <v>92</v>
      </c>
      <c r="AV118" s="13" t="s">
        <v>90</v>
      </c>
      <c r="AW118" s="13" t="s">
        <v>44</v>
      </c>
      <c r="AX118" s="13" t="s">
        <v>82</v>
      </c>
      <c r="AY118" s="285" t="s">
        <v>157</v>
      </c>
    </row>
    <row r="119" s="11" customFormat="1">
      <c r="B119" s="237"/>
      <c r="C119" s="238"/>
      <c r="D119" s="234" t="s">
        <v>182</v>
      </c>
      <c r="E119" s="239" t="s">
        <v>80</v>
      </c>
      <c r="F119" s="240" t="s">
        <v>1858</v>
      </c>
      <c r="G119" s="238"/>
      <c r="H119" s="241">
        <v>1400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182</v>
      </c>
      <c r="AU119" s="247" t="s">
        <v>92</v>
      </c>
      <c r="AV119" s="11" t="s">
        <v>92</v>
      </c>
      <c r="AW119" s="11" t="s">
        <v>44</v>
      </c>
      <c r="AX119" s="11" t="s">
        <v>82</v>
      </c>
      <c r="AY119" s="247" t="s">
        <v>157</v>
      </c>
    </row>
    <row r="120" s="13" customFormat="1">
      <c r="B120" s="276"/>
      <c r="C120" s="277"/>
      <c r="D120" s="234" t="s">
        <v>182</v>
      </c>
      <c r="E120" s="278" t="s">
        <v>80</v>
      </c>
      <c r="F120" s="279" t="s">
        <v>1859</v>
      </c>
      <c r="G120" s="277"/>
      <c r="H120" s="278" t="s">
        <v>80</v>
      </c>
      <c r="I120" s="280"/>
      <c r="J120" s="277"/>
      <c r="K120" s="277"/>
      <c r="L120" s="281"/>
      <c r="M120" s="282"/>
      <c r="N120" s="283"/>
      <c r="O120" s="283"/>
      <c r="P120" s="283"/>
      <c r="Q120" s="283"/>
      <c r="R120" s="283"/>
      <c r="S120" s="283"/>
      <c r="T120" s="284"/>
      <c r="AT120" s="285" t="s">
        <v>182</v>
      </c>
      <c r="AU120" s="285" t="s">
        <v>92</v>
      </c>
      <c r="AV120" s="13" t="s">
        <v>90</v>
      </c>
      <c r="AW120" s="13" t="s">
        <v>44</v>
      </c>
      <c r="AX120" s="13" t="s">
        <v>82</v>
      </c>
      <c r="AY120" s="285" t="s">
        <v>157</v>
      </c>
    </row>
    <row r="121" s="11" customFormat="1">
      <c r="B121" s="237"/>
      <c r="C121" s="238"/>
      <c r="D121" s="234" t="s">
        <v>182</v>
      </c>
      <c r="E121" s="239" t="s">
        <v>80</v>
      </c>
      <c r="F121" s="240" t="s">
        <v>1860</v>
      </c>
      <c r="G121" s="238"/>
      <c r="H121" s="241">
        <v>12000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182</v>
      </c>
      <c r="AU121" s="247" t="s">
        <v>92</v>
      </c>
      <c r="AV121" s="11" t="s">
        <v>92</v>
      </c>
      <c r="AW121" s="11" t="s">
        <v>44</v>
      </c>
      <c r="AX121" s="11" t="s">
        <v>82</v>
      </c>
      <c r="AY121" s="247" t="s">
        <v>157</v>
      </c>
    </row>
    <row r="122" s="13" customFormat="1">
      <c r="B122" s="276"/>
      <c r="C122" s="277"/>
      <c r="D122" s="234" t="s">
        <v>182</v>
      </c>
      <c r="E122" s="278" t="s">
        <v>80</v>
      </c>
      <c r="F122" s="279" t="s">
        <v>1861</v>
      </c>
      <c r="G122" s="277"/>
      <c r="H122" s="278" t="s">
        <v>80</v>
      </c>
      <c r="I122" s="280"/>
      <c r="J122" s="277"/>
      <c r="K122" s="277"/>
      <c r="L122" s="281"/>
      <c r="M122" s="282"/>
      <c r="N122" s="283"/>
      <c r="O122" s="283"/>
      <c r="P122" s="283"/>
      <c r="Q122" s="283"/>
      <c r="R122" s="283"/>
      <c r="S122" s="283"/>
      <c r="T122" s="284"/>
      <c r="AT122" s="285" t="s">
        <v>182</v>
      </c>
      <c r="AU122" s="285" t="s">
        <v>92</v>
      </c>
      <c r="AV122" s="13" t="s">
        <v>90</v>
      </c>
      <c r="AW122" s="13" t="s">
        <v>44</v>
      </c>
      <c r="AX122" s="13" t="s">
        <v>82</v>
      </c>
      <c r="AY122" s="285" t="s">
        <v>157</v>
      </c>
    </row>
    <row r="123" s="11" customFormat="1">
      <c r="B123" s="237"/>
      <c r="C123" s="238"/>
      <c r="D123" s="234" t="s">
        <v>182</v>
      </c>
      <c r="E123" s="239" t="s">
        <v>80</v>
      </c>
      <c r="F123" s="240" t="s">
        <v>1862</v>
      </c>
      <c r="G123" s="238"/>
      <c r="H123" s="241">
        <v>3600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182</v>
      </c>
      <c r="AU123" s="247" t="s">
        <v>92</v>
      </c>
      <c r="AV123" s="11" t="s">
        <v>92</v>
      </c>
      <c r="AW123" s="11" t="s">
        <v>44</v>
      </c>
      <c r="AX123" s="11" t="s">
        <v>82</v>
      </c>
      <c r="AY123" s="247" t="s">
        <v>157</v>
      </c>
    </row>
    <row r="124" s="12" customFormat="1">
      <c r="B124" s="248"/>
      <c r="C124" s="249"/>
      <c r="D124" s="234" t="s">
        <v>182</v>
      </c>
      <c r="E124" s="250" t="s">
        <v>80</v>
      </c>
      <c r="F124" s="251" t="s">
        <v>183</v>
      </c>
      <c r="G124" s="249"/>
      <c r="H124" s="252">
        <v>17000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92</v>
      </c>
      <c r="AV124" s="12" t="s">
        <v>177</v>
      </c>
      <c r="AW124" s="12" t="s">
        <v>44</v>
      </c>
      <c r="AX124" s="12" t="s">
        <v>90</v>
      </c>
      <c r="AY124" s="258" t="s">
        <v>157</v>
      </c>
    </row>
    <row r="125" s="1" customFormat="1" ht="16.5" customHeight="1">
      <c r="B125" s="47"/>
      <c r="C125" s="222" t="s">
        <v>10</v>
      </c>
      <c r="D125" s="222" t="s">
        <v>160</v>
      </c>
      <c r="E125" s="223" t="s">
        <v>1863</v>
      </c>
      <c r="F125" s="224" t="s">
        <v>1864</v>
      </c>
      <c r="G125" s="225" t="s">
        <v>281</v>
      </c>
      <c r="H125" s="226">
        <v>17000</v>
      </c>
      <c r="I125" s="227"/>
      <c r="J125" s="228">
        <f>ROUND(I125*H125,2)</f>
        <v>0</v>
      </c>
      <c r="K125" s="224" t="s">
        <v>164</v>
      </c>
      <c r="L125" s="73"/>
      <c r="M125" s="229" t="s">
        <v>80</v>
      </c>
      <c r="N125" s="230" t="s">
        <v>52</v>
      </c>
      <c r="O125" s="48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4" t="s">
        <v>738</v>
      </c>
      <c r="AT125" s="24" t="s">
        <v>160</v>
      </c>
      <c r="AU125" s="24" t="s">
        <v>92</v>
      </c>
      <c r="AY125" s="24" t="s">
        <v>157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90</v>
      </c>
      <c r="BK125" s="233">
        <f>ROUND(I125*H125,2)</f>
        <v>0</v>
      </c>
      <c r="BL125" s="24" t="s">
        <v>738</v>
      </c>
      <c r="BM125" s="24" t="s">
        <v>1865</v>
      </c>
    </row>
    <row r="126" s="13" customFormat="1">
      <c r="B126" s="276"/>
      <c r="C126" s="277"/>
      <c r="D126" s="234" t="s">
        <v>182</v>
      </c>
      <c r="E126" s="278" t="s">
        <v>80</v>
      </c>
      <c r="F126" s="279" t="s">
        <v>1857</v>
      </c>
      <c r="G126" s="277"/>
      <c r="H126" s="278" t="s">
        <v>80</v>
      </c>
      <c r="I126" s="280"/>
      <c r="J126" s="277"/>
      <c r="K126" s="277"/>
      <c r="L126" s="281"/>
      <c r="M126" s="282"/>
      <c r="N126" s="283"/>
      <c r="O126" s="283"/>
      <c r="P126" s="283"/>
      <c r="Q126" s="283"/>
      <c r="R126" s="283"/>
      <c r="S126" s="283"/>
      <c r="T126" s="284"/>
      <c r="AT126" s="285" t="s">
        <v>182</v>
      </c>
      <c r="AU126" s="285" t="s">
        <v>92</v>
      </c>
      <c r="AV126" s="13" t="s">
        <v>90</v>
      </c>
      <c r="AW126" s="13" t="s">
        <v>44</v>
      </c>
      <c r="AX126" s="13" t="s">
        <v>82</v>
      </c>
      <c r="AY126" s="285" t="s">
        <v>157</v>
      </c>
    </row>
    <row r="127" s="11" customFormat="1">
      <c r="B127" s="237"/>
      <c r="C127" s="238"/>
      <c r="D127" s="234" t="s">
        <v>182</v>
      </c>
      <c r="E127" s="239" t="s">
        <v>80</v>
      </c>
      <c r="F127" s="240" t="s">
        <v>1858</v>
      </c>
      <c r="G127" s="238"/>
      <c r="H127" s="241">
        <v>1400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182</v>
      </c>
      <c r="AU127" s="247" t="s">
        <v>92</v>
      </c>
      <c r="AV127" s="11" t="s">
        <v>92</v>
      </c>
      <c r="AW127" s="11" t="s">
        <v>44</v>
      </c>
      <c r="AX127" s="11" t="s">
        <v>82</v>
      </c>
      <c r="AY127" s="247" t="s">
        <v>157</v>
      </c>
    </row>
    <row r="128" s="13" customFormat="1">
      <c r="B128" s="276"/>
      <c r="C128" s="277"/>
      <c r="D128" s="234" t="s">
        <v>182</v>
      </c>
      <c r="E128" s="278" t="s">
        <v>80</v>
      </c>
      <c r="F128" s="279" t="s">
        <v>1859</v>
      </c>
      <c r="G128" s="277"/>
      <c r="H128" s="278" t="s">
        <v>80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182</v>
      </c>
      <c r="AU128" s="285" t="s">
        <v>92</v>
      </c>
      <c r="AV128" s="13" t="s">
        <v>90</v>
      </c>
      <c r="AW128" s="13" t="s">
        <v>44</v>
      </c>
      <c r="AX128" s="13" t="s">
        <v>82</v>
      </c>
      <c r="AY128" s="285" t="s">
        <v>157</v>
      </c>
    </row>
    <row r="129" s="11" customFormat="1">
      <c r="B129" s="237"/>
      <c r="C129" s="238"/>
      <c r="D129" s="234" t="s">
        <v>182</v>
      </c>
      <c r="E129" s="239" t="s">
        <v>80</v>
      </c>
      <c r="F129" s="240" t="s">
        <v>1860</v>
      </c>
      <c r="G129" s="238"/>
      <c r="H129" s="241">
        <v>12000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182</v>
      </c>
      <c r="AU129" s="247" t="s">
        <v>92</v>
      </c>
      <c r="AV129" s="11" t="s">
        <v>92</v>
      </c>
      <c r="AW129" s="11" t="s">
        <v>44</v>
      </c>
      <c r="AX129" s="11" t="s">
        <v>82</v>
      </c>
      <c r="AY129" s="247" t="s">
        <v>157</v>
      </c>
    </row>
    <row r="130" s="13" customFormat="1">
      <c r="B130" s="276"/>
      <c r="C130" s="277"/>
      <c r="D130" s="234" t="s">
        <v>182</v>
      </c>
      <c r="E130" s="278" t="s">
        <v>80</v>
      </c>
      <c r="F130" s="279" t="s">
        <v>1861</v>
      </c>
      <c r="G130" s="277"/>
      <c r="H130" s="278" t="s">
        <v>80</v>
      </c>
      <c r="I130" s="280"/>
      <c r="J130" s="277"/>
      <c r="K130" s="277"/>
      <c r="L130" s="281"/>
      <c r="M130" s="282"/>
      <c r="N130" s="283"/>
      <c r="O130" s="283"/>
      <c r="P130" s="283"/>
      <c r="Q130" s="283"/>
      <c r="R130" s="283"/>
      <c r="S130" s="283"/>
      <c r="T130" s="284"/>
      <c r="AT130" s="285" t="s">
        <v>182</v>
      </c>
      <c r="AU130" s="285" t="s">
        <v>92</v>
      </c>
      <c r="AV130" s="13" t="s">
        <v>90</v>
      </c>
      <c r="AW130" s="13" t="s">
        <v>44</v>
      </c>
      <c r="AX130" s="13" t="s">
        <v>82</v>
      </c>
      <c r="AY130" s="285" t="s">
        <v>157</v>
      </c>
    </row>
    <row r="131" s="11" customFormat="1">
      <c r="B131" s="237"/>
      <c r="C131" s="238"/>
      <c r="D131" s="234" t="s">
        <v>182</v>
      </c>
      <c r="E131" s="239" t="s">
        <v>80</v>
      </c>
      <c r="F131" s="240" t="s">
        <v>1862</v>
      </c>
      <c r="G131" s="238"/>
      <c r="H131" s="241">
        <v>3600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182</v>
      </c>
      <c r="AU131" s="247" t="s">
        <v>92</v>
      </c>
      <c r="AV131" s="11" t="s">
        <v>92</v>
      </c>
      <c r="AW131" s="11" t="s">
        <v>44</v>
      </c>
      <c r="AX131" s="11" t="s">
        <v>82</v>
      </c>
      <c r="AY131" s="247" t="s">
        <v>157</v>
      </c>
    </row>
    <row r="132" s="12" customFormat="1">
      <c r="B132" s="248"/>
      <c r="C132" s="249"/>
      <c r="D132" s="234" t="s">
        <v>182</v>
      </c>
      <c r="E132" s="250" t="s">
        <v>80</v>
      </c>
      <c r="F132" s="251" t="s">
        <v>183</v>
      </c>
      <c r="G132" s="249"/>
      <c r="H132" s="252">
        <v>17000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182</v>
      </c>
      <c r="AU132" s="258" t="s">
        <v>92</v>
      </c>
      <c r="AV132" s="12" t="s">
        <v>177</v>
      </c>
      <c r="AW132" s="12" t="s">
        <v>44</v>
      </c>
      <c r="AX132" s="12" t="s">
        <v>90</v>
      </c>
      <c r="AY132" s="258" t="s">
        <v>157</v>
      </c>
    </row>
    <row r="133" s="1" customFormat="1" ht="16.5" customHeight="1">
      <c r="B133" s="47"/>
      <c r="C133" s="222" t="s">
        <v>231</v>
      </c>
      <c r="D133" s="222" t="s">
        <v>160</v>
      </c>
      <c r="E133" s="223" t="s">
        <v>1866</v>
      </c>
      <c r="F133" s="224" t="s">
        <v>1867</v>
      </c>
      <c r="G133" s="225" t="s">
        <v>305</v>
      </c>
      <c r="H133" s="226">
        <v>4</v>
      </c>
      <c r="I133" s="227"/>
      <c r="J133" s="228">
        <f>ROUND(I133*H133,2)</f>
        <v>0</v>
      </c>
      <c r="K133" s="224" t="s">
        <v>164</v>
      </c>
      <c r="L133" s="73"/>
      <c r="M133" s="229" t="s">
        <v>80</v>
      </c>
      <c r="N133" s="230" t="s">
        <v>52</v>
      </c>
      <c r="O133" s="48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4" t="s">
        <v>738</v>
      </c>
      <c r="AT133" s="24" t="s">
        <v>160</v>
      </c>
      <c r="AU133" s="24" t="s">
        <v>92</v>
      </c>
      <c r="AY133" s="24" t="s">
        <v>157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24" t="s">
        <v>90</v>
      </c>
      <c r="BK133" s="233">
        <f>ROUND(I133*H133,2)</f>
        <v>0</v>
      </c>
      <c r="BL133" s="24" t="s">
        <v>738</v>
      </c>
      <c r="BM133" s="24" t="s">
        <v>1868</v>
      </c>
    </row>
    <row r="134" s="1" customFormat="1" ht="16.5" customHeight="1">
      <c r="B134" s="47"/>
      <c r="C134" s="222" t="s">
        <v>237</v>
      </c>
      <c r="D134" s="222" t="s">
        <v>160</v>
      </c>
      <c r="E134" s="223" t="s">
        <v>1869</v>
      </c>
      <c r="F134" s="224" t="s">
        <v>1870</v>
      </c>
      <c r="G134" s="225" t="s">
        <v>305</v>
      </c>
      <c r="H134" s="226">
        <v>5</v>
      </c>
      <c r="I134" s="227"/>
      <c r="J134" s="228">
        <f>ROUND(I134*H134,2)</f>
        <v>0</v>
      </c>
      <c r="K134" s="224" t="s">
        <v>164</v>
      </c>
      <c r="L134" s="73"/>
      <c r="M134" s="229" t="s">
        <v>80</v>
      </c>
      <c r="N134" s="230" t="s">
        <v>52</v>
      </c>
      <c r="O134" s="48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4" t="s">
        <v>738</v>
      </c>
      <c r="AT134" s="24" t="s">
        <v>160</v>
      </c>
      <c r="AU134" s="24" t="s">
        <v>92</v>
      </c>
      <c r="AY134" s="24" t="s">
        <v>157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90</v>
      </c>
      <c r="BK134" s="233">
        <f>ROUND(I134*H134,2)</f>
        <v>0</v>
      </c>
      <c r="BL134" s="24" t="s">
        <v>738</v>
      </c>
      <c r="BM134" s="24" t="s">
        <v>1871</v>
      </c>
    </row>
    <row r="135" s="1" customFormat="1" ht="16.5" customHeight="1">
      <c r="B135" s="47"/>
      <c r="C135" s="263" t="s">
        <v>242</v>
      </c>
      <c r="D135" s="263" t="s">
        <v>309</v>
      </c>
      <c r="E135" s="264" t="s">
        <v>1438</v>
      </c>
      <c r="F135" s="265" t="s">
        <v>1872</v>
      </c>
      <c r="G135" s="266" t="s">
        <v>998</v>
      </c>
      <c r="H135" s="267">
        <v>1</v>
      </c>
      <c r="I135" s="268"/>
      <c r="J135" s="269">
        <f>ROUND(I135*H135,2)</f>
        <v>0</v>
      </c>
      <c r="K135" s="265" t="s">
        <v>80</v>
      </c>
      <c r="L135" s="270"/>
      <c r="M135" s="271" t="s">
        <v>80</v>
      </c>
      <c r="N135" s="272" t="s">
        <v>52</v>
      </c>
      <c r="O135" s="48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4" t="s">
        <v>1425</v>
      </c>
      <c r="AT135" s="24" t="s">
        <v>309</v>
      </c>
      <c r="AU135" s="24" t="s">
        <v>92</v>
      </c>
      <c r="AY135" s="24" t="s">
        <v>157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24" t="s">
        <v>90</v>
      </c>
      <c r="BK135" s="233">
        <f>ROUND(I135*H135,2)</f>
        <v>0</v>
      </c>
      <c r="BL135" s="24" t="s">
        <v>738</v>
      </c>
      <c r="BM135" s="24" t="s">
        <v>1873</v>
      </c>
    </row>
    <row r="136" s="1" customFormat="1" ht="16.5" customHeight="1">
      <c r="B136" s="47"/>
      <c r="C136" s="263" t="s">
        <v>245</v>
      </c>
      <c r="D136" s="263" t="s">
        <v>309</v>
      </c>
      <c r="E136" s="264" t="s">
        <v>1800</v>
      </c>
      <c r="F136" s="265" t="s">
        <v>1874</v>
      </c>
      <c r="G136" s="266" t="s">
        <v>80</v>
      </c>
      <c r="H136" s="267">
        <v>1800</v>
      </c>
      <c r="I136" s="268"/>
      <c r="J136" s="269">
        <f>ROUND(I136*H136,2)</f>
        <v>0</v>
      </c>
      <c r="K136" s="265" t="s">
        <v>80</v>
      </c>
      <c r="L136" s="270"/>
      <c r="M136" s="271" t="s">
        <v>80</v>
      </c>
      <c r="N136" s="272" t="s">
        <v>52</v>
      </c>
      <c r="O136" s="48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4" t="s">
        <v>1425</v>
      </c>
      <c r="AT136" s="24" t="s">
        <v>309</v>
      </c>
      <c r="AU136" s="24" t="s">
        <v>92</v>
      </c>
      <c r="AY136" s="24" t="s">
        <v>157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24" t="s">
        <v>90</v>
      </c>
      <c r="BK136" s="233">
        <f>ROUND(I136*H136,2)</f>
        <v>0</v>
      </c>
      <c r="BL136" s="24" t="s">
        <v>738</v>
      </c>
      <c r="BM136" s="24" t="s">
        <v>1875</v>
      </c>
    </row>
    <row r="137" s="1" customFormat="1" ht="16.5" customHeight="1">
      <c r="B137" s="47"/>
      <c r="C137" s="263" t="s">
        <v>250</v>
      </c>
      <c r="D137" s="263" t="s">
        <v>309</v>
      </c>
      <c r="E137" s="264" t="s">
        <v>1876</v>
      </c>
      <c r="F137" s="265" t="s">
        <v>1877</v>
      </c>
      <c r="G137" s="266" t="s">
        <v>281</v>
      </c>
      <c r="H137" s="267">
        <v>700</v>
      </c>
      <c r="I137" s="268"/>
      <c r="J137" s="269">
        <f>ROUND(I137*H137,2)</f>
        <v>0</v>
      </c>
      <c r="K137" s="265" t="s">
        <v>80</v>
      </c>
      <c r="L137" s="270"/>
      <c r="M137" s="271" t="s">
        <v>80</v>
      </c>
      <c r="N137" s="272" t="s">
        <v>52</v>
      </c>
      <c r="O137" s="48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4" t="s">
        <v>1425</v>
      </c>
      <c r="AT137" s="24" t="s">
        <v>309</v>
      </c>
      <c r="AU137" s="24" t="s">
        <v>92</v>
      </c>
      <c r="AY137" s="24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90</v>
      </c>
      <c r="BK137" s="233">
        <f>ROUND(I137*H137,2)</f>
        <v>0</v>
      </c>
      <c r="BL137" s="24" t="s">
        <v>738</v>
      </c>
      <c r="BM137" s="24" t="s">
        <v>1878</v>
      </c>
    </row>
    <row r="138" s="1" customFormat="1" ht="16.5" customHeight="1">
      <c r="B138" s="47"/>
      <c r="C138" s="263" t="s">
        <v>9</v>
      </c>
      <c r="D138" s="263" t="s">
        <v>309</v>
      </c>
      <c r="E138" s="264" t="s">
        <v>1879</v>
      </c>
      <c r="F138" s="265" t="s">
        <v>1880</v>
      </c>
      <c r="G138" s="266" t="s">
        <v>281</v>
      </c>
      <c r="H138" s="267">
        <v>6000</v>
      </c>
      <c r="I138" s="268"/>
      <c r="J138" s="269">
        <f>ROUND(I138*H138,2)</f>
        <v>0</v>
      </c>
      <c r="K138" s="265" t="s">
        <v>80</v>
      </c>
      <c r="L138" s="270"/>
      <c r="M138" s="271" t="s">
        <v>80</v>
      </c>
      <c r="N138" s="272" t="s">
        <v>52</v>
      </c>
      <c r="O138" s="48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4" t="s">
        <v>1425</v>
      </c>
      <c r="AT138" s="24" t="s">
        <v>309</v>
      </c>
      <c r="AU138" s="24" t="s">
        <v>92</v>
      </c>
      <c r="AY138" s="24" t="s">
        <v>157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24" t="s">
        <v>90</v>
      </c>
      <c r="BK138" s="233">
        <f>ROUND(I138*H138,2)</f>
        <v>0</v>
      </c>
      <c r="BL138" s="24" t="s">
        <v>738</v>
      </c>
      <c r="BM138" s="24" t="s">
        <v>1881</v>
      </c>
    </row>
    <row r="139" s="1" customFormat="1" ht="16.5" customHeight="1">
      <c r="B139" s="47"/>
      <c r="C139" s="263" t="s">
        <v>262</v>
      </c>
      <c r="D139" s="263" t="s">
        <v>309</v>
      </c>
      <c r="E139" s="264" t="s">
        <v>1882</v>
      </c>
      <c r="F139" s="265" t="s">
        <v>1883</v>
      </c>
      <c r="G139" s="266" t="s">
        <v>80</v>
      </c>
      <c r="H139" s="267">
        <v>3000</v>
      </c>
      <c r="I139" s="268"/>
      <c r="J139" s="269">
        <f>ROUND(I139*H139,2)</f>
        <v>0</v>
      </c>
      <c r="K139" s="265" t="s">
        <v>80</v>
      </c>
      <c r="L139" s="270"/>
      <c r="M139" s="271" t="s">
        <v>80</v>
      </c>
      <c r="N139" s="272" t="s">
        <v>52</v>
      </c>
      <c r="O139" s="48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4" t="s">
        <v>1425</v>
      </c>
      <c r="AT139" s="24" t="s">
        <v>309</v>
      </c>
      <c r="AU139" s="24" t="s">
        <v>92</v>
      </c>
      <c r="AY139" s="24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24" t="s">
        <v>90</v>
      </c>
      <c r="BK139" s="233">
        <f>ROUND(I139*H139,2)</f>
        <v>0</v>
      </c>
      <c r="BL139" s="24" t="s">
        <v>738</v>
      </c>
      <c r="BM139" s="24" t="s">
        <v>1884</v>
      </c>
    </row>
    <row r="140" s="1" customFormat="1" ht="16.5" customHeight="1">
      <c r="B140" s="47"/>
      <c r="C140" s="222" t="s">
        <v>268</v>
      </c>
      <c r="D140" s="222" t="s">
        <v>160</v>
      </c>
      <c r="E140" s="223" t="s">
        <v>1885</v>
      </c>
      <c r="F140" s="224" t="s">
        <v>1886</v>
      </c>
      <c r="G140" s="225" t="s">
        <v>305</v>
      </c>
      <c r="H140" s="226">
        <v>4</v>
      </c>
      <c r="I140" s="227"/>
      <c r="J140" s="228">
        <f>ROUND(I140*H140,2)</f>
        <v>0</v>
      </c>
      <c r="K140" s="224" t="s">
        <v>164</v>
      </c>
      <c r="L140" s="73"/>
      <c r="M140" s="229" t="s">
        <v>80</v>
      </c>
      <c r="N140" s="230" t="s">
        <v>52</v>
      </c>
      <c r="O140" s="48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4" t="s">
        <v>738</v>
      </c>
      <c r="AT140" s="24" t="s">
        <v>160</v>
      </c>
      <c r="AU140" s="24" t="s">
        <v>92</v>
      </c>
      <c r="AY140" s="24" t="s">
        <v>157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90</v>
      </c>
      <c r="BK140" s="233">
        <f>ROUND(I140*H140,2)</f>
        <v>0</v>
      </c>
      <c r="BL140" s="24" t="s">
        <v>738</v>
      </c>
      <c r="BM140" s="24" t="s">
        <v>1887</v>
      </c>
    </row>
    <row r="141" s="1" customFormat="1" ht="16.5" customHeight="1">
      <c r="B141" s="47"/>
      <c r="C141" s="222" t="s">
        <v>485</v>
      </c>
      <c r="D141" s="222" t="s">
        <v>160</v>
      </c>
      <c r="E141" s="223" t="s">
        <v>1888</v>
      </c>
      <c r="F141" s="224" t="s">
        <v>1889</v>
      </c>
      <c r="G141" s="225" t="s">
        <v>305</v>
      </c>
      <c r="H141" s="226">
        <v>4</v>
      </c>
      <c r="I141" s="227"/>
      <c r="J141" s="228">
        <f>ROUND(I141*H141,2)</f>
        <v>0</v>
      </c>
      <c r="K141" s="224" t="s">
        <v>164</v>
      </c>
      <c r="L141" s="73"/>
      <c r="M141" s="229" t="s">
        <v>80</v>
      </c>
      <c r="N141" s="230" t="s">
        <v>52</v>
      </c>
      <c r="O141" s="48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4" t="s">
        <v>738</v>
      </c>
      <c r="AT141" s="24" t="s">
        <v>160</v>
      </c>
      <c r="AU141" s="24" t="s">
        <v>92</v>
      </c>
      <c r="AY141" s="24" t="s">
        <v>157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24" t="s">
        <v>90</v>
      </c>
      <c r="BK141" s="233">
        <f>ROUND(I141*H141,2)</f>
        <v>0</v>
      </c>
      <c r="BL141" s="24" t="s">
        <v>738</v>
      </c>
      <c r="BM141" s="24" t="s">
        <v>1890</v>
      </c>
    </row>
    <row r="142" s="1" customFormat="1" ht="16.5" customHeight="1">
      <c r="B142" s="47"/>
      <c r="C142" s="222" t="s">
        <v>497</v>
      </c>
      <c r="D142" s="222" t="s">
        <v>160</v>
      </c>
      <c r="E142" s="223" t="s">
        <v>1891</v>
      </c>
      <c r="F142" s="224" t="s">
        <v>1892</v>
      </c>
      <c r="G142" s="225" t="s">
        <v>305</v>
      </c>
      <c r="H142" s="226">
        <v>1</v>
      </c>
      <c r="I142" s="227"/>
      <c r="J142" s="228">
        <f>ROUND(I142*H142,2)</f>
        <v>0</v>
      </c>
      <c r="K142" s="224" t="s">
        <v>164</v>
      </c>
      <c r="L142" s="73"/>
      <c r="M142" s="229" t="s">
        <v>80</v>
      </c>
      <c r="N142" s="230" t="s">
        <v>52</v>
      </c>
      <c r="O142" s="48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4" t="s">
        <v>738</v>
      </c>
      <c r="AT142" s="24" t="s">
        <v>160</v>
      </c>
      <c r="AU142" s="24" t="s">
        <v>92</v>
      </c>
      <c r="AY142" s="24" t="s">
        <v>157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24" t="s">
        <v>90</v>
      </c>
      <c r="BK142" s="233">
        <f>ROUND(I142*H142,2)</f>
        <v>0</v>
      </c>
      <c r="BL142" s="24" t="s">
        <v>738</v>
      </c>
      <c r="BM142" s="24" t="s">
        <v>1893</v>
      </c>
    </row>
    <row r="143" s="1" customFormat="1" ht="25.5" customHeight="1">
      <c r="B143" s="47"/>
      <c r="C143" s="222" t="s">
        <v>502</v>
      </c>
      <c r="D143" s="222" t="s">
        <v>160</v>
      </c>
      <c r="E143" s="223" t="s">
        <v>1894</v>
      </c>
      <c r="F143" s="224" t="s">
        <v>1895</v>
      </c>
      <c r="G143" s="225" t="s">
        <v>305</v>
      </c>
      <c r="H143" s="226">
        <v>3</v>
      </c>
      <c r="I143" s="227"/>
      <c r="J143" s="228">
        <f>ROUND(I143*H143,2)</f>
        <v>0</v>
      </c>
      <c r="K143" s="224" t="s">
        <v>164</v>
      </c>
      <c r="L143" s="73"/>
      <c r="M143" s="229" t="s">
        <v>80</v>
      </c>
      <c r="N143" s="230" t="s">
        <v>52</v>
      </c>
      <c r="O143" s="48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4" t="s">
        <v>738</v>
      </c>
      <c r="AT143" s="24" t="s">
        <v>160</v>
      </c>
      <c r="AU143" s="24" t="s">
        <v>92</v>
      </c>
      <c r="AY143" s="24" t="s">
        <v>157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24" t="s">
        <v>90</v>
      </c>
      <c r="BK143" s="233">
        <f>ROUND(I143*H143,2)</f>
        <v>0</v>
      </c>
      <c r="BL143" s="24" t="s">
        <v>738</v>
      </c>
      <c r="BM143" s="24" t="s">
        <v>1896</v>
      </c>
    </row>
    <row r="144" s="1" customFormat="1" ht="25.5" customHeight="1">
      <c r="B144" s="47"/>
      <c r="C144" s="222" t="s">
        <v>508</v>
      </c>
      <c r="D144" s="222" t="s">
        <v>160</v>
      </c>
      <c r="E144" s="223" t="s">
        <v>1897</v>
      </c>
      <c r="F144" s="224" t="s">
        <v>1898</v>
      </c>
      <c r="G144" s="225" t="s">
        <v>305</v>
      </c>
      <c r="H144" s="226">
        <v>6</v>
      </c>
      <c r="I144" s="227"/>
      <c r="J144" s="228">
        <f>ROUND(I144*H144,2)</f>
        <v>0</v>
      </c>
      <c r="K144" s="224" t="s">
        <v>164</v>
      </c>
      <c r="L144" s="73"/>
      <c r="M144" s="229" t="s">
        <v>80</v>
      </c>
      <c r="N144" s="230" t="s">
        <v>52</v>
      </c>
      <c r="O144" s="48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4" t="s">
        <v>738</v>
      </c>
      <c r="AT144" s="24" t="s">
        <v>160</v>
      </c>
      <c r="AU144" s="24" t="s">
        <v>92</v>
      </c>
      <c r="AY144" s="24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24" t="s">
        <v>90</v>
      </c>
      <c r="BK144" s="233">
        <f>ROUND(I144*H144,2)</f>
        <v>0</v>
      </c>
      <c r="BL144" s="24" t="s">
        <v>738</v>
      </c>
      <c r="BM144" s="24" t="s">
        <v>1899</v>
      </c>
    </row>
    <row r="145" s="1" customFormat="1" ht="25.5" customHeight="1">
      <c r="B145" s="47"/>
      <c r="C145" s="222" t="s">
        <v>512</v>
      </c>
      <c r="D145" s="222" t="s">
        <v>160</v>
      </c>
      <c r="E145" s="223" t="s">
        <v>1900</v>
      </c>
      <c r="F145" s="224" t="s">
        <v>1901</v>
      </c>
      <c r="G145" s="225" t="s">
        <v>305</v>
      </c>
      <c r="H145" s="226">
        <v>3</v>
      </c>
      <c r="I145" s="227"/>
      <c r="J145" s="228">
        <f>ROUND(I145*H145,2)</f>
        <v>0</v>
      </c>
      <c r="K145" s="224" t="s">
        <v>164</v>
      </c>
      <c r="L145" s="73"/>
      <c r="M145" s="229" t="s">
        <v>80</v>
      </c>
      <c r="N145" s="230" t="s">
        <v>52</v>
      </c>
      <c r="O145" s="48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4" t="s">
        <v>738</v>
      </c>
      <c r="AT145" s="24" t="s">
        <v>160</v>
      </c>
      <c r="AU145" s="24" t="s">
        <v>92</v>
      </c>
      <c r="AY145" s="24" t="s">
        <v>157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24" t="s">
        <v>90</v>
      </c>
      <c r="BK145" s="233">
        <f>ROUND(I145*H145,2)</f>
        <v>0</v>
      </c>
      <c r="BL145" s="24" t="s">
        <v>738</v>
      </c>
      <c r="BM145" s="24" t="s">
        <v>1902</v>
      </c>
    </row>
    <row r="146" s="1" customFormat="1" ht="25.5" customHeight="1">
      <c r="B146" s="47"/>
      <c r="C146" s="222" t="s">
        <v>518</v>
      </c>
      <c r="D146" s="222" t="s">
        <v>160</v>
      </c>
      <c r="E146" s="223" t="s">
        <v>1903</v>
      </c>
      <c r="F146" s="224" t="s">
        <v>1904</v>
      </c>
      <c r="G146" s="225" t="s">
        <v>305</v>
      </c>
      <c r="H146" s="226">
        <v>3</v>
      </c>
      <c r="I146" s="227"/>
      <c r="J146" s="228">
        <f>ROUND(I146*H146,2)</f>
        <v>0</v>
      </c>
      <c r="K146" s="224" t="s">
        <v>164</v>
      </c>
      <c r="L146" s="73"/>
      <c r="M146" s="229" t="s">
        <v>80</v>
      </c>
      <c r="N146" s="230" t="s">
        <v>52</v>
      </c>
      <c r="O146" s="48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4" t="s">
        <v>738</v>
      </c>
      <c r="AT146" s="24" t="s">
        <v>160</v>
      </c>
      <c r="AU146" s="24" t="s">
        <v>92</v>
      </c>
      <c r="AY146" s="24" t="s">
        <v>157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24" t="s">
        <v>90</v>
      </c>
      <c r="BK146" s="233">
        <f>ROUND(I146*H146,2)</f>
        <v>0</v>
      </c>
      <c r="BL146" s="24" t="s">
        <v>738</v>
      </c>
      <c r="BM146" s="24" t="s">
        <v>1905</v>
      </c>
    </row>
    <row r="147" s="1" customFormat="1" ht="16.5" customHeight="1">
      <c r="B147" s="47"/>
      <c r="C147" s="222" t="s">
        <v>442</v>
      </c>
      <c r="D147" s="222" t="s">
        <v>160</v>
      </c>
      <c r="E147" s="223" t="s">
        <v>1906</v>
      </c>
      <c r="F147" s="224" t="s">
        <v>1907</v>
      </c>
      <c r="G147" s="225" t="s">
        <v>281</v>
      </c>
      <c r="H147" s="226">
        <v>2100</v>
      </c>
      <c r="I147" s="227"/>
      <c r="J147" s="228">
        <f>ROUND(I147*H147,2)</f>
        <v>0</v>
      </c>
      <c r="K147" s="224" t="s">
        <v>80</v>
      </c>
      <c r="L147" s="73"/>
      <c r="M147" s="229" t="s">
        <v>80</v>
      </c>
      <c r="N147" s="230" t="s">
        <v>52</v>
      </c>
      <c r="O147" s="48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4" t="s">
        <v>738</v>
      </c>
      <c r="AT147" s="24" t="s">
        <v>160</v>
      </c>
      <c r="AU147" s="24" t="s">
        <v>92</v>
      </c>
      <c r="AY147" s="24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24" t="s">
        <v>90</v>
      </c>
      <c r="BK147" s="233">
        <f>ROUND(I147*H147,2)</f>
        <v>0</v>
      </c>
      <c r="BL147" s="24" t="s">
        <v>738</v>
      </c>
      <c r="BM147" s="24" t="s">
        <v>1908</v>
      </c>
    </row>
    <row r="148" s="11" customFormat="1">
      <c r="B148" s="237"/>
      <c r="C148" s="238"/>
      <c r="D148" s="234" t="s">
        <v>182</v>
      </c>
      <c r="E148" s="239" t="s">
        <v>80</v>
      </c>
      <c r="F148" s="240" t="s">
        <v>1909</v>
      </c>
      <c r="G148" s="238"/>
      <c r="H148" s="241">
        <v>2100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182</v>
      </c>
      <c r="AU148" s="247" t="s">
        <v>92</v>
      </c>
      <c r="AV148" s="11" t="s">
        <v>92</v>
      </c>
      <c r="AW148" s="11" t="s">
        <v>44</v>
      </c>
      <c r="AX148" s="11" t="s">
        <v>90</v>
      </c>
      <c r="AY148" s="247" t="s">
        <v>157</v>
      </c>
    </row>
    <row r="149" s="1" customFormat="1" ht="16.5" customHeight="1">
      <c r="B149" s="47"/>
      <c r="C149" s="263" t="s">
        <v>525</v>
      </c>
      <c r="D149" s="263" t="s">
        <v>309</v>
      </c>
      <c r="E149" s="264" t="s">
        <v>1910</v>
      </c>
      <c r="F149" s="265" t="s">
        <v>1911</v>
      </c>
      <c r="G149" s="266" t="s">
        <v>305</v>
      </c>
      <c r="H149" s="267">
        <v>2100</v>
      </c>
      <c r="I149" s="268"/>
      <c r="J149" s="269">
        <f>ROUND(I149*H149,2)</f>
        <v>0</v>
      </c>
      <c r="K149" s="265" t="s">
        <v>80</v>
      </c>
      <c r="L149" s="270"/>
      <c r="M149" s="271" t="s">
        <v>80</v>
      </c>
      <c r="N149" s="272" t="s">
        <v>52</v>
      </c>
      <c r="O149" s="48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4" t="s">
        <v>1425</v>
      </c>
      <c r="AT149" s="24" t="s">
        <v>309</v>
      </c>
      <c r="AU149" s="24" t="s">
        <v>92</v>
      </c>
      <c r="AY149" s="24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24" t="s">
        <v>90</v>
      </c>
      <c r="BK149" s="233">
        <f>ROUND(I149*H149,2)</f>
        <v>0</v>
      </c>
      <c r="BL149" s="24" t="s">
        <v>738</v>
      </c>
      <c r="BM149" s="24" t="s">
        <v>1912</v>
      </c>
    </row>
    <row r="150" s="1" customFormat="1" ht="16.5" customHeight="1">
      <c r="B150" s="47"/>
      <c r="C150" s="222" t="s">
        <v>1274</v>
      </c>
      <c r="D150" s="222" t="s">
        <v>160</v>
      </c>
      <c r="E150" s="223" t="s">
        <v>1913</v>
      </c>
      <c r="F150" s="224" t="s">
        <v>1907</v>
      </c>
      <c r="G150" s="225" t="s">
        <v>281</v>
      </c>
      <c r="H150" s="226">
        <v>2100</v>
      </c>
      <c r="I150" s="227"/>
      <c r="J150" s="228">
        <f>ROUND(I150*H150,2)</f>
        <v>0</v>
      </c>
      <c r="K150" s="224" t="s">
        <v>80</v>
      </c>
      <c r="L150" s="73"/>
      <c r="M150" s="229" t="s">
        <v>80</v>
      </c>
      <c r="N150" s="230" t="s">
        <v>52</v>
      </c>
      <c r="O150" s="48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4" t="s">
        <v>738</v>
      </c>
      <c r="AT150" s="24" t="s">
        <v>160</v>
      </c>
      <c r="AU150" s="24" t="s">
        <v>92</v>
      </c>
      <c r="AY150" s="24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24" t="s">
        <v>90</v>
      </c>
      <c r="BK150" s="233">
        <f>ROUND(I150*H150,2)</f>
        <v>0</v>
      </c>
      <c r="BL150" s="24" t="s">
        <v>738</v>
      </c>
      <c r="BM150" s="24" t="s">
        <v>1914</v>
      </c>
    </row>
    <row r="151" s="10" customFormat="1" ht="29.88" customHeight="1">
      <c r="B151" s="206"/>
      <c r="C151" s="207"/>
      <c r="D151" s="208" t="s">
        <v>81</v>
      </c>
      <c r="E151" s="220" t="s">
        <v>1481</v>
      </c>
      <c r="F151" s="220" t="s">
        <v>1482</v>
      </c>
      <c r="G151" s="207"/>
      <c r="H151" s="207"/>
      <c r="I151" s="210"/>
      <c r="J151" s="221">
        <f>BK151</f>
        <v>0</v>
      </c>
      <c r="K151" s="207"/>
      <c r="L151" s="212"/>
      <c r="M151" s="213"/>
      <c r="N151" s="214"/>
      <c r="O151" s="214"/>
      <c r="P151" s="215">
        <f>SUM(P152:P174)</f>
        <v>0</v>
      </c>
      <c r="Q151" s="214"/>
      <c r="R151" s="215">
        <f>SUM(R152:R174)</f>
        <v>4.5651600000000006</v>
      </c>
      <c r="S151" s="214"/>
      <c r="T151" s="216">
        <f>SUM(T152:T174)</f>
        <v>0</v>
      </c>
      <c r="AR151" s="217" t="s">
        <v>172</v>
      </c>
      <c r="AT151" s="218" t="s">
        <v>81</v>
      </c>
      <c r="AU151" s="218" t="s">
        <v>90</v>
      </c>
      <c r="AY151" s="217" t="s">
        <v>157</v>
      </c>
      <c r="BK151" s="219">
        <f>SUM(BK152:BK174)</f>
        <v>0</v>
      </c>
    </row>
    <row r="152" s="1" customFormat="1" ht="38.25" customHeight="1">
      <c r="B152" s="47"/>
      <c r="C152" s="222" t="s">
        <v>541</v>
      </c>
      <c r="D152" s="222" t="s">
        <v>160</v>
      </c>
      <c r="E152" s="223" t="s">
        <v>1496</v>
      </c>
      <c r="F152" s="224" t="s">
        <v>1497</v>
      </c>
      <c r="G152" s="225" t="s">
        <v>451</v>
      </c>
      <c r="H152" s="226">
        <v>33.270000000000003</v>
      </c>
      <c r="I152" s="227"/>
      <c r="J152" s="228">
        <f>ROUND(I152*H152,2)</f>
        <v>0</v>
      </c>
      <c r="K152" s="224" t="s">
        <v>164</v>
      </c>
      <c r="L152" s="73"/>
      <c r="M152" s="229" t="s">
        <v>80</v>
      </c>
      <c r="N152" s="230" t="s">
        <v>52</v>
      </c>
      <c r="O152" s="48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4" t="s">
        <v>738</v>
      </c>
      <c r="AT152" s="24" t="s">
        <v>160</v>
      </c>
      <c r="AU152" s="24" t="s">
        <v>92</v>
      </c>
      <c r="AY152" s="24" t="s">
        <v>157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24" t="s">
        <v>90</v>
      </c>
      <c r="BK152" s="233">
        <f>ROUND(I152*H152,2)</f>
        <v>0</v>
      </c>
      <c r="BL152" s="24" t="s">
        <v>738</v>
      </c>
      <c r="BM152" s="24" t="s">
        <v>1915</v>
      </c>
    </row>
    <row r="153" s="11" customFormat="1">
      <c r="B153" s="237"/>
      <c r="C153" s="238"/>
      <c r="D153" s="234" t="s">
        <v>182</v>
      </c>
      <c r="E153" s="239" t="s">
        <v>80</v>
      </c>
      <c r="F153" s="240" t="s">
        <v>1916</v>
      </c>
      <c r="G153" s="238"/>
      <c r="H153" s="241">
        <v>24.57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182</v>
      </c>
      <c r="AU153" s="247" t="s">
        <v>92</v>
      </c>
      <c r="AV153" s="11" t="s">
        <v>92</v>
      </c>
      <c r="AW153" s="11" t="s">
        <v>44</v>
      </c>
      <c r="AX153" s="11" t="s">
        <v>82</v>
      </c>
      <c r="AY153" s="247" t="s">
        <v>157</v>
      </c>
    </row>
    <row r="154" s="11" customFormat="1">
      <c r="B154" s="237"/>
      <c r="C154" s="238"/>
      <c r="D154" s="234" t="s">
        <v>182</v>
      </c>
      <c r="E154" s="239" t="s">
        <v>80</v>
      </c>
      <c r="F154" s="240" t="s">
        <v>1917</v>
      </c>
      <c r="G154" s="238"/>
      <c r="H154" s="241">
        <v>8.6999999999999993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182</v>
      </c>
      <c r="AU154" s="247" t="s">
        <v>92</v>
      </c>
      <c r="AV154" s="11" t="s">
        <v>92</v>
      </c>
      <c r="AW154" s="11" t="s">
        <v>44</v>
      </c>
      <c r="AX154" s="11" t="s">
        <v>82</v>
      </c>
      <c r="AY154" s="247" t="s">
        <v>157</v>
      </c>
    </row>
    <row r="155" s="12" customFormat="1">
      <c r="B155" s="248"/>
      <c r="C155" s="249"/>
      <c r="D155" s="234" t="s">
        <v>182</v>
      </c>
      <c r="E155" s="250" t="s">
        <v>80</v>
      </c>
      <c r="F155" s="251" t="s">
        <v>183</v>
      </c>
      <c r="G155" s="249"/>
      <c r="H155" s="252">
        <v>33.270000000000003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92</v>
      </c>
      <c r="AV155" s="12" t="s">
        <v>177</v>
      </c>
      <c r="AW155" s="12" t="s">
        <v>44</v>
      </c>
      <c r="AX155" s="12" t="s">
        <v>90</v>
      </c>
      <c r="AY155" s="258" t="s">
        <v>157</v>
      </c>
    </row>
    <row r="156" s="1" customFormat="1" ht="38.25" customHeight="1">
      <c r="B156" s="47"/>
      <c r="C156" s="222" t="s">
        <v>547</v>
      </c>
      <c r="D156" s="222" t="s">
        <v>160</v>
      </c>
      <c r="E156" s="223" t="s">
        <v>1918</v>
      </c>
      <c r="F156" s="224" t="s">
        <v>1919</v>
      </c>
      <c r="G156" s="225" t="s">
        <v>281</v>
      </c>
      <c r="H156" s="226">
        <v>29</v>
      </c>
      <c r="I156" s="227"/>
      <c r="J156" s="228">
        <f>ROUND(I156*H156,2)</f>
        <v>0</v>
      </c>
      <c r="K156" s="224" t="s">
        <v>164</v>
      </c>
      <c r="L156" s="73"/>
      <c r="M156" s="229" t="s">
        <v>80</v>
      </c>
      <c r="N156" s="230" t="s">
        <v>52</v>
      </c>
      <c r="O156" s="48"/>
      <c r="P156" s="231">
        <f>O156*H156</f>
        <v>0</v>
      </c>
      <c r="Q156" s="231">
        <v>0.156</v>
      </c>
      <c r="R156" s="231">
        <f>Q156*H156</f>
        <v>4.524</v>
      </c>
      <c r="S156" s="231">
        <v>0</v>
      </c>
      <c r="T156" s="232">
        <f>S156*H156</f>
        <v>0</v>
      </c>
      <c r="AR156" s="24" t="s">
        <v>738</v>
      </c>
      <c r="AT156" s="24" t="s">
        <v>160</v>
      </c>
      <c r="AU156" s="24" t="s">
        <v>92</v>
      </c>
      <c r="AY156" s="24" t="s">
        <v>157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24" t="s">
        <v>90</v>
      </c>
      <c r="BK156" s="233">
        <f>ROUND(I156*H156,2)</f>
        <v>0</v>
      </c>
      <c r="BL156" s="24" t="s">
        <v>738</v>
      </c>
      <c r="BM156" s="24" t="s">
        <v>1920</v>
      </c>
    </row>
    <row r="157" s="1" customFormat="1" ht="16.5" customHeight="1">
      <c r="B157" s="47"/>
      <c r="C157" s="263" t="s">
        <v>552</v>
      </c>
      <c r="D157" s="263" t="s">
        <v>309</v>
      </c>
      <c r="E157" s="264" t="s">
        <v>1921</v>
      </c>
      <c r="F157" s="265" t="s">
        <v>1922</v>
      </c>
      <c r="G157" s="266" t="s">
        <v>281</v>
      </c>
      <c r="H157" s="267">
        <v>58</v>
      </c>
      <c r="I157" s="268"/>
      <c r="J157" s="269">
        <f>ROUND(I157*H157,2)</f>
        <v>0</v>
      </c>
      <c r="K157" s="265" t="s">
        <v>164</v>
      </c>
      <c r="L157" s="270"/>
      <c r="M157" s="271" t="s">
        <v>80</v>
      </c>
      <c r="N157" s="272" t="s">
        <v>52</v>
      </c>
      <c r="O157" s="48"/>
      <c r="P157" s="231">
        <f>O157*H157</f>
        <v>0</v>
      </c>
      <c r="Q157" s="231">
        <v>0.00051999999999999995</v>
      </c>
      <c r="R157" s="231">
        <f>Q157*H157</f>
        <v>0.030159999999999996</v>
      </c>
      <c r="S157" s="231">
        <v>0</v>
      </c>
      <c r="T157" s="232">
        <f>S157*H157</f>
        <v>0</v>
      </c>
      <c r="AR157" s="24" t="s">
        <v>1140</v>
      </c>
      <c r="AT157" s="24" t="s">
        <v>309</v>
      </c>
      <c r="AU157" s="24" t="s">
        <v>92</v>
      </c>
      <c r="AY157" s="24" t="s">
        <v>157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24" t="s">
        <v>90</v>
      </c>
      <c r="BK157" s="233">
        <f>ROUND(I157*H157,2)</f>
        <v>0</v>
      </c>
      <c r="BL157" s="24" t="s">
        <v>1140</v>
      </c>
      <c r="BM157" s="24" t="s">
        <v>1923</v>
      </c>
    </row>
    <row r="158" s="11" customFormat="1">
      <c r="B158" s="237"/>
      <c r="C158" s="238"/>
      <c r="D158" s="234" t="s">
        <v>182</v>
      </c>
      <c r="E158" s="239" t="s">
        <v>80</v>
      </c>
      <c r="F158" s="240" t="s">
        <v>1924</v>
      </c>
      <c r="G158" s="238"/>
      <c r="H158" s="241">
        <v>58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182</v>
      </c>
      <c r="AU158" s="247" t="s">
        <v>92</v>
      </c>
      <c r="AV158" s="11" t="s">
        <v>92</v>
      </c>
      <c r="AW158" s="11" t="s">
        <v>44</v>
      </c>
      <c r="AX158" s="11" t="s">
        <v>90</v>
      </c>
      <c r="AY158" s="247" t="s">
        <v>157</v>
      </c>
    </row>
    <row r="159" s="1" customFormat="1" ht="38.25" customHeight="1">
      <c r="B159" s="47"/>
      <c r="C159" s="222" t="s">
        <v>564</v>
      </c>
      <c r="D159" s="222" t="s">
        <v>160</v>
      </c>
      <c r="E159" s="223" t="s">
        <v>1516</v>
      </c>
      <c r="F159" s="224" t="s">
        <v>1517</v>
      </c>
      <c r="G159" s="225" t="s">
        <v>281</v>
      </c>
      <c r="H159" s="226">
        <v>100</v>
      </c>
      <c r="I159" s="227"/>
      <c r="J159" s="228">
        <f>ROUND(I159*H159,2)</f>
        <v>0</v>
      </c>
      <c r="K159" s="224" t="s">
        <v>164</v>
      </c>
      <c r="L159" s="73"/>
      <c r="M159" s="229" t="s">
        <v>80</v>
      </c>
      <c r="N159" s="230" t="s">
        <v>52</v>
      </c>
      <c r="O159" s="48"/>
      <c r="P159" s="231">
        <f>O159*H159</f>
        <v>0</v>
      </c>
      <c r="Q159" s="231">
        <v>9.0000000000000006E-05</v>
      </c>
      <c r="R159" s="231">
        <f>Q159*H159</f>
        <v>0.0090000000000000011</v>
      </c>
      <c r="S159" s="231">
        <v>0</v>
      </c>
      <c r="T159" s="232">
        <f>S159*H159</f>
        <v>0</v>
      </c>
      <c r="AR159" s="24" t="s">
        <v>738</v>
      </c>
      <c r="AT159" s="24" t="s">
        <v>160</v>
      </c>
      <c r="AU159" s="24" t="s">
        <v>92</v>
      </c>
      <c r="AY159" s="24" t="s">
        <v>157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24" t="s">
        <v>90</v>
      </c>
      <c r="BK159" s="233">
        <f>ROUND(I159*H159,2)</f>
        <v>0</v>
      </c>
      <c r="BL159" s="24" t="s">
        <v>738</v>
      </c>
      <c r="BM159" s="24" t="s">
        <v>1925</v>
      </c>
    </row>
    <row r="160" s="11" customFormat="1">
      <c r="B160" s="237"/>
      <c r="C160" s="238"/>
      <c r="D160" s="234" t="s">
        <v>182</v>
      </c>
      <c r="E160" s="239" t="s">
        <v>80</v>
      </c>
      <c r="F160" s="240" t="s">
        <v>1926</v>
      </c>
      <c r="G160" s="238"/>
      <c r="H160" s="241">
        <v>100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182</v>
      </c>
      <c r="AU160" s="247" t="s">
        <v>92</v>
      </c>
      <c r="AV160" s="11" t="s">
        <v>92</v>
      </c>
      <c r="AW160" s="11" t="s">
        <v>44</v>
      </c>
      <c r="AX160" s="11" t="s">
        <v>90</v>
      </c>
      <c r="AY160" s="247" t="s">
        <v>157</v>
      </c>
    </row>
    <row r="161" s="1" customFormat="1" ht="16.5" customHeight="1">
      <c r="B161" s="47"/>
      <c r="C161" s="263" t="s">
        <v>570</v>
      </c>
      <c r="D161" s="263" t="s">
        <v>309</v>
      </c>
      <c r="E161" s="264" t="s">
        <v>1927</v>
      </c>
      <c r="F161" s="265" t="s">
        <v>1928</v>
      </c>
      <c r="G161" s="266" t="s">
        <v>281</v>
      </c>
      <c r="H161" s="267">
        <v>100</v>
      </c>
      <c r="I161" s="268"/>
      <c r="J161" s="269">
        <f>ROUND(I161*H161,2)</f>
        <v>0</v>
      </c>
      <c r="K161" s="265" t="s">
        <v>164</v>
      </c>
      <c r="L161" s="270"/>
      <c r="M161" s="271" t="s">
        <v>80</v>
      </c>
      <c r="N161" s="272" t="s">
        <v>52</v>
      </c>
      <c r="O161" s="48"/>
      <c r="P161" s="231">
        <f>O161*H161</f>
        <v>0</v>
      </c>
      <c r="Q161" s="231">
        <v>2.0000000000000002E-05</v>
      </c>
      <c r="R161" s="231">
        <f>Q161*H161</f>
        <v>0.002</v>
      </c>
      <c r="S161" s="231">
        <v>0</v>
      </c>
      <c r="T161" s="232">
        <f>S161*H161</f>
        <v>0</v>
      </c>
      <c r="AR161" s="24" t="s">
        <v>1140</v>
      </c>
      <c r="AT161" s="24" t="s">
        <v>309</v>
      </c>
      <c r="AU161" s="24" t="s">
        <v>92</v>
      </c>
      <c r="AY161" s="24" t="s">
        <v>157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90</v>
      </c>
      <c r="BK161" s="233">
        <f>ROUND(I161*H161,2)</f>
        <v>0</v>
      </c>
      <c r="BL161" s="24" t="s">
        <v>1140</v>
      </c>
      <c r="BM161" s="24" t="s">
        <v>1929</v>
      </c>
    </row>
    <row r="162" s="11" customFormat="1">
      <c r="B162" s="237"/>
      <c r="C162" s="238"/>
      <c r="D162" s="234" t="s">
        <v>182</v>
      </c>
      <c r="E162" s="239" t="s">
        <v>80</v>
      </c>
      <c r="F162" s="240" t="s">
        <v>1930</v>
      </c>
      <c r="G162" s="238"/>
      <c r="H162" s="241">
        <v>100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182</v>
      </c>
      <c r="AU162" s="247" t="s">
        <v>92</v>
      </c>
      <c r="AV162" s="11" t="s">
        <v>92</v>
      </c>
      <c r="AW162" s="11" t="s">
        <v>44</v>
      </c>
      <c r="AX162" s="11" t="s">
        <v>90</v>
      </c>
      <c r="AY162" s="247" t="s">
        <v>157</v>
      </c>
    </row>
    <row r="163" s="1" customFormat="1" ht="38.25" customHeight="1">
      <c r="B163" s="47"/>
      <c r="C163" s="222" t="s">
        <v>575</v>
      </c>
      <c r="D163" s="222" t="s">
        <v>160</v>
      </c>
      <c r="E163" s="223" t="s">
        <v>1635</v>
      </c>
      <c r="F163" s="224" t="s">
        <v>1636</v>
      </c>
      <c r="G163" s="225" t="s">
        <v>451</v>
      </c>
      <c r="H163" s="226">
        <v>25.645</v>
      </c>
      <c r="I163" s="227"/>
      <c r="J163" s="228">
        <f>ROUND(I163*H163,2)</f>
        <v>0</v>
      </c>
      <c r="K163" s="224" t="s">
        <v>164</v>
      </c>
      <c r="L163" s="73"/>
      <c r="M163" s="229" t="s">
        <v>80</v>
      </c>
      <c r="N163" s="230" t="s">
        <v>52</v>
      </c>
      <c r="O163" s="48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4" t="s">
        <v>738</v>
      </c>
      <c r="AT163" s="24" t="s">
        <v>160</v>
      </c>
      <c r="AU163" s="24" t="s">
        <v>92</v>
      </c>
      <c r="AY163" s="24" t="s">
        <v>157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24" t="s">
        <v>90</v>
      </c>
      <c r="BK163" s="233">
        <f>ROUND(I163*H163,2)</f>
        <v>0</v>
      </c>
      <c r="BL163" s="24" t="s">
        <v>738</v>
      </c>
      <c r="BM163" s="24" t="s">
        <v>1931</v>
      </c>
    </row>
    <row r="164" s="11" customFormat="1">
      <c r="B164" s="237"/>
      <c r="C164" s="238"/>
      <c r="D164" s="234" t="s">
        <v>182</v>
      </c>
      <c r="E164" s="239" t="s">
        <v>80</v>
      </c>
      <c r="F164" s="240" t="s">
        <v>1932</v>
      </c>
      <c r="G164" s="238"/>
      <c r="H164" s="241">
        <v>19.844999999999999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182</v>
      </c>
      <c r="AU164" s="247" t="s">
        <v>92</v>
      </c>
      <c r="AV164" s="11" t="s">
        <v>92</v>
      </c>
      <c r="AW164" s="11" t="s">
        <v>44</v>
      </c>
      <c r="AX164" s="11" t="s">
        <v>82</v>
      </c>
      <c r="AY164" s="247" t="s">
        <v>157</v>
      </c>
    </row>
    <row r="165" s="11" customFormat="1">
      <c r="B165" s="237"/>
      <c r="C165" s="238"/>
      <c r="D165" s="234" t="s">
        <v>182</v>
      </c>
      <c r="E165" s="239" t="s">
        <v>80</v>
      </c>
      <c r="F165" s="240" t="s">
        <v>1933</v>
      </c>
      <c r="G165" s="238"/>
      <c r="H165" s="241">
        <v>5.7999999999999998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182</v>
      </c>
      <c r="AU165" s="247" t="s">
        <v>92</v>
      </c>
      <c r="AV165" s="11" t="s">
        <v>92</v>
      </c>
      <c r="AW165" s="11" t="s">
        <v>44</v>
      </c>
      <c r="AX165" s="11" t="s">
        <v>82</v>
      </c>
      <c r="AY165" s="247" t="s">
        <v>157</v>
      </c>
    </row>
    <row r="166" s="12" customFormat="1">
      <c r="B166" s="248"/>
      <c r="C166" s="249"/>
      <c r="D166" s="234" t="s">
        <v>182</v>
      </c>
      <c r="E166" s="250" t="s">
        <v>80</v>
      </c>
      <c r="F166" s="251" t="s">
        <v>183</v>
      </c>
      <c r="G166" s="249"/>
      <c r="H166" s="252">
        <v>25.645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182</v>
      </c>
      <c r="AU166" s="258" t="s">
        <v>92</v>
      </c>
      <c r="AV166" s="12" t="s">
        <v>177</v>
      </c>
      <c r="AW166" s="12" t="s">
        <v>44</v>
      </c>
      <c r="AX166" s="12" t="s">
        <v>90</v>
      </c>
      <c r="AY166" s="258" t="s">
        <v>157</v>
      </c>
    </row>
    <row r="167" s="1" customFormat="1" ht="38.25" customHeight="1">
      <c r="B167" s="47"/>
      <c r="C167" s="222" t="s">
        <v>579</v>
      </c>
      <c r="D167" s="222" t="s">
        <v>160</v>
      </c>
      <c r="E167" s="223" t="s">
        <v>1541</v>
      </c>
      <c r="F167" s="224" t="s">
        <v>1542</v>
      </c>
      <c r="G167" s="225" t="s">
        <v>451</v>
      </c>
      <c r="H167" s="226">
        <v>7.625</v>
      </c>
      <c r="I167" s="227"/>
      <c r="J167" s="228">
        <f>ROUND(I167*H167,2)</f>
        <v>0</v>
      </c>
      <c r="K167" s="224" t="s">
        <v>164</v>
      </c>
      <c r="L167" s="73"/>
      <c r="M167" s="229" t="s">
        <v>80</v>
      </c>
      <c r="N167" s="230" t="s">
        <v>52</v>
      </c>
      <c r="O167" s="48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4" t="s">
        <v>738</v>
      </c>
      <c r="AT167" s="24" t="s">
        <v>160</v>
      </c>
      <c r="AU167" s="24" t="s">
        <v>92</v>
      </c>
      <c r="AY167" s="24" t="s">
        <v>157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24" t="s">
        <v>90</v>
      </c>
      <c r="BK167" s="233">
        <f>ROUND(I167*H167,2)</f>
        <v>0</v>
      </c>
      <c r="BL167" s="24" t="s">
        <v>738</v>
      </c>
      <c r="BM167" s="24" t="s">
        <v>1934</v>
      </c>
    </row>
    <row r="168" s="11" customFormat="1">
      <c r="B168" s="237"/>
      <c r="C168" s="238"/>
      <c r="D168" s="234" t="s">
        <v>182</v>
      </c>
      <c r="E168" s="239" t="s">
        <v>80</v>
      </c>
      <c r="F168" s="240" t="s">
        <v>1935</v>
      </c>
      <c r="G168" s="238"/>
      <c r="H168" s="241">
        <v>4.7249999999999996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182</v>
      </c>
      <c r="AU168" s="247" t="s">
        <v>92</v>
      </c>
      <c r="AV168" s="11" t="s">
        <v>92</v>
      </c>
      <c r="AW168" s="11" t="s">
        <v>44</v>
      </c>
      <c r="AX168" s="11" t="s">
        <v>82</v>
      </c>
      <c r="AY168" s="247" t="s">
        <v>157</v>
      </c>
    </row>
    <row r="169" s="11" customFormat="1">
      <c r="B169" s="237"/>
      <c r="C169" s="238"/>
      <c r="D169" s="234" t="s">
        <v>182</v>
      </c>
      <c r="E169" s="239" t="s">
        <v>80</v>
      </c>
      <c r="F169" s="240" t="s">
        <v>1936</v>
      </c>
      <c r="G169" s="238"/>
      <c r="H169" s="241">
        <v>2.8999999999999999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182</v>
      </c>
      <c r="AU169" s="247" t="s">
        <v>92</v>
      </c>
      <c r="AV169" s="11" t="s">
        <v>92</v>
      </c>
      <c r="AW169" s="11" t="s">
        <v>44</v>
      </c>
      <c r="AX169" s="11" t="s">
        <v>82</v>
      </c>
      <c r="AY169" s="247" t="s">
        <v>157</v>
      </c>
    </row>
    <row r="170" s="12" customFormat="1">
      <c r="B170" s="248"/>
      <c r="C170" s="249"/>
      <c r="D170" s="234" t="s">
        <v>182</v>
      </c>
      <c r="E170" s="250" t="s">
        <v>80</v>
      </c>
      <c r="F170" s="251" t="s">
        <v>183</v>
      </c>
      <c r="G170" s="249"/>
      <c r="H170" s="252">
        <v>7.625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182</v>
      </c>
      <c r="AU170" s="258" t="s">
        <v>92</v>
      </c>
      <c r="AV170" s="12" t="s">
        <v>177</v>
      </c>
      <c r="AW170" s="12" t="s">
        <v>44</v>
      </c>
      <c r="AX170" s="12" t="s">
        <v>90</v>
      </c>
      <c r="AY170" s="258" t="s">
        <v>157</v>
      </c>
    </row>
    <row r="171" s="1" customFormat="1" ht="38.25" customHeight="1">
      <c r="B171" s="47"/>
      <c r="C171" s="222" t="s">
        <v>584</v>
      </c>
      <c r="D171" s="222" t="s">
        <v>160</v>
      </c>
      <c r="E171" s="223" t="s">
        <v>1549</v>
      </c>
      <c r="F171" s="224" t="s">
        <v>1550</v>
      </c>
      <c r="G171" s="225" t="s">
        <v>451</v>
      </c>
      <c r="H171" s="226">
        <v>144.875</v>
      </c>
      <c r="I171" s="227"/>
      <c r="J171" s="228">
        <f>ROUND(I171*H171,2)</f>
        <v>0</v>
      </c>
      <c r="K171" s="224" t="s">
        <v>164</v>
      </c>
      <c r="L171" s="73"/>
      <c r="M171" s="229" t="s">
        <v>80</v>
      </c>
      <c r="N171" s="230" t="s">
        <v>52</v>
      </c>
      <c r="O171" s="48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4" t="s">
        <v>738</v>
      </c>
      <c r="AT171" s="24" t="s">
        <v>160</v>
      </c>
      <c r="AU171" s="24" t="s">
        <v>92</v>
      </c>
      <c r="AY171" s="24" t="s">
        <v>157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24" t="s">
        <v>90</v>
      </c>
      <c r="BK171" s="233">
        <f>ROUND(I171*H171,2)</f>
        <v>0</v>
      </c>
      <c r="BL171" s="24" t="s">
        <v>738</v>
      </c>
      <c r="BM171" s="24" t="s">
        <v>1937</v>
      </c>
    </row>
    <row r="172" s="11" customFormat="1">
      <c r="B172" s="237"/>
      <c r="C172" s="238"/>
      <c r="D172" s="234" t="s">
        <v>182</v>
      </c>
      <c r="E172" s="239" t="s">
        <v>80</v>
      </c>
      <c r="F172" s="240" t="s">
        <v>1938</v>
      </c>
      <c r="G172" s="238"/>
      <c r="H172" s="241">
        <v>89.775000000000006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182</v>
      </c>
      <c r="AU172" s="247" t="s">
        <v>92</v>
      </c>
      <c r="AV172" s="11" t="s">
        <v>92</v>
      </c>
      <c r="AW172" s="11" t="s">
        <v>44</v>
      </c>
      <c r="AX172" s="11" t="s">
        <v>82</v>
      </c>
      <c r="AY172" s="247" t="s">
        <v>157</v>
      </c>
    </row>
    <row r="173" s="11" customFormat="1">
      <c r="B173" s="237"/>
      <c r="C173" s="238"/>
      <c r="D173" s="234" t="s">
        <v>182</v>
      </c>
      <c r="E173" s="239" t="s">
        <v>80</v>
      </c>
      <c r="F173" s="240" t="s">
        <v>1939</v>
      </c>
      <c r="G173" s="238"/>
      <c r="H173" s="241">
        <v>55.100000000000001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182</v>
      </c>
      <c r="AU173" s="247" t="s">
        <v>92</v>
      </c>
      <c r="AV173" s="11" t="s">
        <v>92</v>
      </c>
      <c r="AW173" s="11" t="s">
        <v>44</v>
      </c>
      <c r="AX173" s="11" t="s">
        <v>82</v>
      </c>
      <c r="AY173" s="247" t="s">
        <v>157</v>
      </c>
    </row>
    <row r="174" s="12" customFormat="1">
      <c r="B174" s="248"/>
      <c r="C174" s="249"/>
      <c r="D174" s="234" t="s">
        <v>182</v>
      </c>
      <c r="E174" s="250" t="s">
        <v>80</v>
      </c>
      <c r="F174" s="251" t="s">
        <v>183</v>
      </c>
      <c r="G174" s="249"/>
      <c r="H174" s="252">
        <v>144.875</v>
      </c>
      <c r="I174" s="253"/>
      <c r="J174" s="249"/>
      <c r="K174" s="249"/>
      <c r="L174" s="254"/>
      <c r="M174" s="273"/>
      <c r="N174" s="274"/>
      <c r="O174" s="274"/>
      <c r="P174" s="274"/>
      <c r="Q174" s="274"/>
      <c r="R174" s="274"/>
      <c r="S174" s="274"/>
      <c r="T174" s="275"/>
      <c r="AT174" s="258" t="s">
        <v>182</v>
      </c>
      <c r="AU174" s="258" t="s">
        <v>92</v>
      </c>
      <c r="AV174" s="12" t="s">
        <v>177</v>
      </c>
      <c r="AW174" s="12" t="s">
        <v>44</v>
      </c>
      <c r="AX174" s="12" t="s">
        <v>90</v>
      </c>
      <c r="AY174" s="258" t="s">
        <v>157</v>
      </c>
    </row>
    <row r="175" s="1" customFormat="1" ht="6.96" customHeight="1">
      <c r="B175" s="68"/>
      <c r="C175" s="69"/>
      <c r="D175" s="69"/>
      <c r="E175" s="69"/>
      <c r="F175" s="69"/>
      <c r="G175" s="69"/>
      <c r="H175" s="69"/>
      <c r="I175" s="167"/>
      <c r="J175" s="69"/>
      <c r="K175" s="69"/>
      <c r="L175" s="73"/>
    </row>
  </sheetData>
  <sheetProtection sheet="1" autoFilter="0" formatColumns="0" formatRows="0" objects="1" scenarios="1" spinCount="100000" saltValue="f7FYjI2x9CzhBdQ6aUGLxRSx2dfxdordKThZ9IpijnCH22jW/DClvESQr098kpIJPWRZrgcNc9fO8loXY2PjAg==" hashValue="Z6bs0JPZFfzsCVmKkmDwiwNfRLpjfQ24PFYo+ZJh/sDBaEdTkPGVePB0vZrXYIkZV5ssWAPYBwZUm8kgJxDLnw==" algorithmName="SHA-512" password="CC35"/>
  <autoFilter ref="C80:K174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Daniel Stibůrek</dc:creator>
  <cp:lastModifiedBy>Daniel Stibůrek</cp:lastModifiedBy>
  <dcterms:created xsi:type="dcterms:W3CDTF">2018-10-26T10:53:07Z</dcterms:created>
  <dcterms:modified xsi:type="dcterms:W3CDTF">2018-10-26T10:53:27Z</dcterms:modified>
</cp:coreProperties>
</file>